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Z:\Odd VZ\ZD realizace\590_RR_Parkovací hala HZS JPO Havlíčkův Brod\03_ZD\4_SOUPIS PRACÍ S VÝKAZEM VÝMĚR\"/>
    </mc:Choice>
  </mc:AlternateContent>
  <xr:revisionPtr revIDLastSave="0" documentId="8_{917C8974-2329-49F6-BED2-ABF14B34877D}" xr6:coauthVersionLast="47" xr6:coauthVersionMax="47" xr10:uidLastSave="{00000000-0000-0000-0000-000000000000}"/>
  <bookViews>
    <workbookView xWindow="-120" yWindow="-120" windowWidth="29040" windowHeight="15840" tabRatio="997" activeTab="3" xr2:uid="{00000000-000D-0000-FFFF-FFFF00000000}"/>
  </bookViews>
  <sheets>
    <sheet name="Rekapitulace stavby" sheetId="1" r:id="rId1"/>
    <sheet name="D.2.2.a.1A - Stavební část " sheetId="2" r:id="rId2"/>
    <sheet name="D.2.2.a.1B - Bourací práce" sheetId="3" r:id="rId3"/>
    <sheet name="D.2.2.a.3 - Zdravotechnika" sheetId="4" r:id="rId4"/>
    <sheet name="D.2.2.a.4 - Vytápění " sheetId="5" r:id="rId5"/>
    <sheet name="D.2.2.a.5 - Vzduchotechni..." sheetId="6" r:id="rId6"/>
    <sheet name="D.2.2.a.6- - Elektroinsta..." sheetId="7" r:id="rId7"/>
    <sheet name="D.2.2.a.7 - Strukturované..." sheetId="8" r:id="rId8"/>
    <sheet name="D.2.2.a.8 - Rozhlas" sheetId="9" r:id="rId9"/>
    <sheet name="D.2.2.a.9 - Rozvody tlako..." sheetId="10" r:id="rId10"/>
    <sheet name="D.2.2.a.1A - Stavební část" sheetId="11" r:id="rId11"/>
    <sheet name="D.2.2.a.1B - Bourací práce_01" sheetId="12" r:id="rId12"/>
    <sheet name="D.2.2.a.6- - Elektroinsta..._01" sheetId="13" r:id="rId13"/>
    <sheet name="D.2.1.g - Vnejsí kanaliza..." sheetId="14" r:id="rId14"/>
    <sheet name="D.2.1.i - Pozemni komunik..." sheetId="15" r:id="rId15"/>
    <sheet name="SO-98-98 - Vseobecny objekt" sheetId="16" r:id="rId16"/>
    <sheet name="Pokyny pro vyplnění" sheetId="17" r:id="rId17"/>
  </sheets>
  <definedNames>
    <definedName name="_xlnm._FilterDatabase" localSheetId="13" hidden="1">'D.2.1.g - Vnejsí kanaliza...'!$C$98:$K$478</definedName>
    <definedName name="_xlnm._FilterDatabase" localSheetId="14" hidden="1">'D.2.1.i - Pozemni komunik...'!$C$94:$K$321</definedName>
    <definedName name="_xlnm._FilterDatabase" localSheetId="10" hidden="1">'D.2.2.a.1A - Stavební část'!$C$105:$K$507</definedName>
    <definedName name="_xlnm._FilterDatabase" localSheetId="1" hidden="1">'D.2.2.a.1A - Stavební část '!$C$113:$K$1278</definedName>
    <definedName name="_xlnm._FilterDatabase" localSheetId="2" hidden="1">'D.2.2.a.1B - Bourací práce'!$C$88:$K$222</definedName>
    <definedName name="_xlnm._FilterDatabase" localSheetId="11" hidden="1">'D.2.2.a.1B - Bourací práce_01'!$C$88:$K$146</definedName>
    <definedName name="_xlnm._FilterDatabase" localSheetId="3" hidden="1">'D.2.2.a.3 - Zdravotechnika'!$C$91:$K$199</definedName>
    <definedName name="_xlnm._FilterDatabase" localSheetId="4" hidden="1">'D.2.2.a.4 - Vytápění '!$C$91:$K$235</definedName>
    <definedName name="_xlnm._FilterDatabase" localSheetId="5" hidden="1">'D.2.2.a.5 - Vzduchotechni...'!$C$88:$K$206</definedName>
    <definedName name="_xlnm._FilterDatabase" localSheetId="6" hidden="1">'D.2.2.a.6- - Elektroinsta...'!$C$95:$K$536</definedName>
    <definedName name="_xlnm._FilterDatabase" localSheetId="12" hidden="1">'D.2.2.a.6- - Elektroinsta..._01'!$C$95:$K$360</definedName>
    <definedName name="_xlnm._FilterDatabase" localSheetId="7" hidden="1">'D.2.2.a.7 - Strukturované...'!$C$87:$K$150</definedName>
    <definedName name="_xlnm._FilterDatabase" localSheetId="8" hidden="1">'D.2.2.a.8 - Rozhlas'!$C$88:$K$131</definedName>
    <definedName name="_xlnm._FilterDatabase" localSheetId="9" hidden="1">'D.2.2.a.9 - Rozvody tlako...'!$C$88:$K$107</definedName>
    <definedName name="_xlnm._FilterDatabase" localSheetId="15" hidden="1">'SO-98-98 - Vseobecny objekt'!$C$81:$K$91</definedName>
    <definedName name="_xlnm.Print_Titles" localSheetId="13">'D.2.1.g - Vnejsí kanaliza...'!$98:$98</definedName>
    <definedName name="_xlnm.Print_Titles" localSheetId="14">'D.2.1.i - Pozemni komunik...'!$94:$94</definedName>
    <definedName name="_xlnm.Print_Titles" localSheetId="10">'D.2.2.a.1A - Stavební část'!$105:$105</definedName>
    <definedName name="_xlnm.Print_Titles" localSheetId="1">'D.2.2.a.1A - Stavební část '!$113:$113</definedName>
    <definedName name="_xlnm.Print_Titles" localSheetId="2">'D.2.2.a.1B - Bourací práce'!$88:$88</definedName>
    <definedName name="_xlnm.Print_Titles" localSheetId="11">'D.2.2.a.1B - Bourací práce_01'!$88:$88</definedName>
    <definedName name="_xlnm.Print_Titles" localSheetId="3">'D.2.2.a.3 - Zdravotechnika'!$91:$91</definedName>
    <definedName name="_xlnm.Print_Titles" localSheetId="4">'D.2.2.a.4 - Vytápění '!$91:$91</definedName>
    <definedName name="_xlnm.Print_Titles" localSheetId="5">'D.2.2.a.5 - Vzduchotechni...'!$88:$88</definedName>
    <definedName name="_xlnm.Print_Titles" localSheetId="6">'D.2.2.a.6- - Elektroinsta...'!$95:$95</definedName>
    <definedName name="_xlnm.Print_Titles" localSheetId="12">'D.2.2.a.6- - Elektroinsta..._01'!$95:$95</definedName>
    <definedName name="_xlnm.Print_Titles" localSheetId="7">'D.2.2.a.7 - Strukturované...'!$87:$87</definedName>
    <definedName name="_xlnm.Print_Titles" localSheetId="8">'D.2.2.a.8 - Rozhlas'!$88:$88</definedName>
    <definedName name="_xlnm.Print_Titles" localSheetId="9">'D.2.2.a.9 - Rozvody tlako...'!$88:$88</definedName>
    <definedName name="_xlnm.Print_Titles" localSheetId="0">'Rekapitulace stavby'!$52:$52</definedName>
    <definedName name="_xlnm.Print_Titles" localSheetId="15">'SO-98-98 - Vseobecny objekt'!$81:$81</definedName>
    <definedName name="_xlnm.Print_Area" localSheetId="13">'D.2.1.g - Vnejsí kanaliza...'!$C$4:$J$41,'D.2.1.g - Vnejsí kanaliza...'!$C$47:$J$78,'D.2.1.g - Vnejsí kanaliza...'!$C$84:$K$478</definedName>
    <definedName name="_xlnm.Print_Area" localSheetId="14">'D.2.1.i - Pozemni komunik...'!$C$4:$J$41,'D.2.1.i - Pozemni komunik...'!$C$47:$J$74,'D.2.1.i - Pozemni komunik...'!$C$80:$K$321</definedName>
    <definedName name="_xlnm.Print_Area" localSheetId="10">'D.2.2.a.1A - Stavební část'!$C$4:$J$41,'D.2.2.a.1A - Stavební část'!$C$47:$J$85,'D.2.2.a.1A - Stavební část'!$C$91:$K$507</definedName>
    <definedName name="_xlnm.Print_Area" localSheetId="1">'D.2.2.a.1A - Stavební část '!$C$4:$J$41,'D.2.2.a.1A - Stavební část '!$C$47:$J$93,'D.2.2.a.1A - Stavební část '!$C$99:$K$1278</definedName>
    <definedName name="_xlnm.Print_Area" localSheetId="2">'D.2.2.a.1B - Bourací práce'!$C$4:$J$41,'D.2.2.a.1B - Bourací práce'!$C$47:$J$68,'D.2.2.a.1B - Bourací práce'!$C$74:$K$222</definedName>
    <definedName name="_xlnm.Print_Area" localSheetId="11">'D.2.2.a.1B - Bourací práce_01'!$C$4:$J$41,'D.2.2.a.1B - Bourací práce_01'!$C$47:$J$68,'D.2.2.a.1B - Bourací práce_01'!$C$74:$K$146</definedName>
    <definedName name="_xlnm.Print_Area" localSheetId="3">'D.2.2.a.3 - Zdravotechnika'!$C$4:$J$41,'D.2.2.a.3 - Zdravotechnika'!$C$47:$J$71,'D.2.2.a.3 - Zdravotechnika'!$C$77:$K$199</definedName>
    <definedName name="_xlnm.Print_Area" localSheetId="4">'D.2.2.a.4 - Vytápění '!$C$4:$J$41,'D.2.2.a.4 - Vytápění '!$C$47:$J$71,'D.2.2.a.4 - Vytápění '!$C$77:$K$235</definedName>
    <definedName name="_xlnm.Print_Area" localSheetId="5">'D.2.2.a.5 - Vzduchotechni...'!$C$4:$J$41,'D.2.2.a.5 - Vzduchotechni...'!$C$47:$J$68,'D.2.2.a.5 - Vzduchotechni...'!$C$74:$K$206</definedName>
    <definedName name="_xlnm.Print_Area" localSheetId="6">'D.2.2.a.6- - Elektroinsta...'!$C$4:$J$41,'D.2.2.a.6- - Elektroinsta...'!$C$47:$J$75,'D.2.2.a.6- - Elektroinsta...'!$C$81:$K$536</definedName>
    <definedName name="_xlnm.Print_Area" localSheetId="12">'D.2.2.a.6- - Elektroinsta..._01'!$C$4:$J$41,'D.2.2.a.6- - Elektroinsta..._01'!$C$47:$J$75,'D.2.2.a.6- - Elektroinsta..._01'!$C$81:$K$360</definedName>
    <definedName name="_xlnm.Print_Area" localSheetId="7">'D.2.2.a.7 - Strukturované...'!$C$4:$J$41,'D.2.2.a.7 - Strukturované...'!$C$47:$J$67,'D.2.2.a.7 - Strukturované...'!$C$73:$K$150</definedName>
    <definedName name="_xlnm.Print_Area" localSheetId="8">'D.2.2.a.8 - Rozhlas'!$C$4:$J$41,'D.2.2.a.8 - Rozhlas'!$C$47:$J$68,'D.2.2.a.8 - Rozhlas'!$C$74:$K$131</definedName>
    <definedName name="_xlnm.Print_Area" localSheetId="9">'D.2.2.a.9 - Rozvody tlako...'!$C$4:$J$41,'D.2.2.a.9 - Rozvody tlako...'!$C$47:$J$68,'D.2.2.a.9 - Rozvody tlako...'!$C$74:$K$107</definedName>
    <definedName name="_xlnm.Print_Area" localSheetId="1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stavby'!$C$42:$AQ$74</definedName>
    <definedName name="_xlnm.Print_Area" localSheetId="15">'SO-98-98 - Vseobecny objekt'!$C$4:$J$39,'SO-98-98 - Vseobecny objekt'!$C$45:$J$63,'SO-98-98 - Vseobecny objekt'!$C$69:$K$91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6" l="1"/>
  <c r="J36" i="16"/>
  <c r="AY73" i="1" s="1"/>
  <c r="J35" i="16"/>
  <c r="AX73" i="1" s="1"/>
  <c r="BI90" i="16"/>
  <c r="BH90" i="16"/>
  <c r="BG90" i="16"/>
  <c r="BF90" i="16"/>
  <c r="T90" i="16"/>
  <c r="T89" i="16"/>
  <c r="R90" i="16"/>
  <c r="R89" i="16"/>
  <c r="P90" i="16"/>
  <c r="P89" i="16"/>
  <c r="BI87" i="16"/>
  <c r="BH87" i="16"/>
  <c r="BG87" i="16"/>
  <c r="BF87" i="16"/>
  <c r="T87" i="16"/>
  <c r="R87" i="16"/>
  <c r="P87" i="16"/>
  <c r="BI85" i="16"/>
  <c r="BH85" i="16"/>
  <c r="BG85" i="16"/>
  <c r="BF85" i="16"/>
  <c r="T85" i="16"/>
  <c r="R85" i="16"/>
  <c r="P85" i="16"/>
  <c r="F76" i="16"/>
  <c r="E74" i="16"/>
  <c r="F52" i="16"/>
  <c r="E50" i="16"/>
  <c r="J24" i="16"/>
  <c r="E24" i="16"/>
  <c r="J79" i="16" s="1"/>
  <c r="J23" i="16"/>
  <c r="J21" i="16"/>
  <c r="E21" i="16"/>
  <c r="J54" i="16" s="1"/>
  <c r="J20" i="16"/>
  <c r="J18" i="16"/>
  <c r="E18" i="16"/>
  <c r="F79" i="16"/>
  <c r="J17" i="16"/>
  <c r="J15" i="16"/>
  <c r="E15" i="16"/>
  <c r="F78" i="16" s="1"/>
  <c r="J14" i="16"/>
  <c r="J12" i="16"/>
  <c r="J76" i="16"/>
  <c r="E7" i="16"/>
  <c r="E72" i="16"/>
  <c r="J39" i="15"/>
  <c r="J38" i="15"/>
  <c r="AY72" i="1" s="1"/>
  <c r="J37" i="15"/>
  <c r="AX72" i="1" s="1"/>
  <c r="BI319" i="15"/>
  <c r="BH319" i="15"/>
  <c r="BG319" i="15"/>
  <c r="BF319" i="15"/>
  <c r="T319" i="15"/>
  <c r="R319" i="15"/>
  <c r="P319" i="15"/>
  <c r="BI316" i="15"/>
  <c r="BH316" i="15"/>
  <c r="BG316" i="15"/>
  <c r="BF316" i="15"/>
  <c r="T316" i="15"/>
  <c r="R316" i="15"/>
  <c r="P316" i="15"/>
  <c r="BI310" i="15"/>
  <c r="BH310" i="15"/>
  <c r="BG310" i="15"/>
  <c r="BF310" i="15"/>
  <c r="T310" i="15"/>
  <c r="R310" i="15"/>
  <c r="P310" i="15"/>
  <c r="BI304" i="15"/>
  <c r="BH304" i="15"/>
  <c r="BG304" i="15"/>
  <c r="BF304" i="15"/>
  <c r="T304" i="15"/>
  <c r="R304" i="15"/>
  <c r="P304" i="15"/>
  <c r="BI301" i="15"/>
  <c r="BH301" i="15"/>
  <c r="BG301" i="15"/>
  <c r="BF301" i="15"/>
  <c r="T301" i="15"/>
  <c r="R301" i="15"/>
  <c r="P301" i="15"/>
  <c r="BI290" i="15"/>
  <c r="BH290" i="15"/>
  <c r="BG290" i="15"/>
  <c r="BF290" i="15"/>
  <c r="T290" i="15"/>
  <c r="R290" i="15"/>
  <c r="P290" i="15"/>
  <c r="BI283" i="15"/>
  <c r="BH283" i="15"/>
  <c r="BG283" i="15"/>
  <c r="BF283" i="15"/>
  <c r="T283" i="15"/>
  <c r="R283" i="15"/>
  <c r="P283" i="15"/>
  <c r="BI279" i="15"/>
  <c r="BH279" i="15"/>
  <c r="BG279" i="15"/>
  <c r="BF279" i="15"/>
  <c r="T279" i="15"/>
  <c r="R279" i="15"/>
  <c r="P279" i="15"/>
  <c r="BI273" i="15"/>
  <c r="BH273" i="15"/>
  <c r="BG273" i="15"/>
  <c r="BF273" i="15"/>
  <c r="T273" i="15"/>
  <c r="R273" i="15"/>
  <c r="P273" i="15"/>
  <c r="BI266" i="15"/>
  <c r="BH266" i="15"/>
  <c r="BG266" i="15"/>
  <c r="BF266" i="15"/>
  <c r="T266" i="15"/>
  <c r="R266" i="15"/>
  <c r="P266" i="15"/>
  <c r="BI263" i="15"/>
  <c r="BH263" i="15"/>
  <c r="BG263" i="15"/>
  <c r="BF263" i="15"/>
  <c r="T263" i="15"/>
  <c r="R263" i="15"/>
  <c r="P263" i="15"/>
  <c r="BI260" i="15"/>
  <c r="BH260" i="15"/>
  <c r="BG260" i="15"/>
  <c r="BF260" i="15"/>
  <c r="T260" i="15"/>
  <c r="R260" i="15"/>
  <c r="P260" i="15"/>
  <c r="BI257" i="15"/>
  <c r="BH257" i="15"/>
  <c r="BG257" i="15"/>
  <c r="BF257" i="15"/>
  <c r="T257" i="15"/>
  <c r="R257" i="15"/>
  <c r="P257" i="15"/>
  <c r="BI254" i="15"/>
  <c r="BH254" i="15"/>
  <c r="BG254" i="15"/>
  <c r="BF254" i="15"/>
  <c r="T254" i="15"/>
  <c r="R254" i="15"/>
  <c r="P254" i="15"/>
  <c r="BI247" i="15"/>
  <c r="BH247" i="15"/>
  <c r="BG247" i="15"/>
  <c r="BF247" i="15"/>
  <c r="T247" i="15"/>
  <c r="R247" i="15"/>
  <c r="P247" i="15"/>
  <c r="BI242" i="15"/>
  <c r="BH242" i="15"/>
  <c r="BG242" i="15"/>
  <c r="BF242" i="15"/>
  <c r="T242" i="15"/>
  <c r="R242" i="15"/>
  <c r="P242" i="15"/>
  <c r="BI236" i="15"/>
  <c r="BH236" i="15"/>
  <c r="BG236" i="15"/>
  <c r="BF236" i="15"/>
  <c r="T236" i="15"/>
  <c r="R236" i="15"/>
  <c r="P236" i="15"/>
  <c r="BI232" i="15"/>
  <c r="BH232" i="15"/>
  <c r="BG232" i="15"/>
  <c r="BF232" i="15"/>
  <c r="T232" i="15"/>
  <c r="R232" i="15"/>
  <c r="P232" i="15"/>
  <c r="BI225" i="15"/>
  <c r="BH225" i="15"/>
  <c r="BG225" i="15"/>
  <c r="BF225" i="15"/>
  <c r="T225" i="15"/>
  <c r="R225" i="15"/>
  <c r="P225" i="15"/>
  <c r="BI221" i="15"/>
  <c r="BH221" i="15"/>
  <c r="BG221" i="15"/>
  <c r="BF221" i="15"/>
  <c r="T221" i="15"/>
  <c r="R221" i="15"/>
  <c r="P221" i="15"/>
  <c r="BI217" i="15"/>
  <c r="BH217" i="15"/>
  <c r="BG217" i="15"/>
  <c r="BF217" i="15"/>
  <c r="T217" i="15"/>
  <c r="R217" i="15"/>
  <c r="P217" i="15"/>
  <c r="BI213" i="15"/>
  <c r="BH213" i="15"/>
  <c r="BG213" i="15"/>
  <c r="BF213" i="15"/>
  <c r="T213" i="15"/>
  <c r="R213" i="15"/>
  <c r="P213" i="15"/>
  <c r="BI209" i="15"/>
  <c r="BH209" i="15"/>
  <c r="BG209" i="15"/>
  <c r="BF209" i="15"/>
  <c r="T209" i="15"/>
  <c r="R209" i="15"/>
  <c r="P209" i="15"/>
  <c r="BI205" i="15"/>
  <c r="BH205" i="15"/>
  <c r="BG205" i="15"/>
  <c r="BF205" i="15"/>
  <c r="T205" i="15"/>
  <c r="R205" i="15"/>
  <c r="P205" i="15"/>
  <c r="BI201" i="15"/>
  <c r="BH201" i="15"/>
  <c r="BG201" i="15"/>
  <c r="BF201" i="15"/>
  <c r="T201" i="15"/>
  <c r="R201" i="15"/>
  <c r="P201" i="15"/>
  <c r="BI195" i="15"/>
  <c r="BH195" i="15"/>
  <c r="BG195" i="15"/>
  <c r="BF195" i="15"/>
  <c r="T195" i="15"/>
  <c r="R195" i="15"/>
  <c r="P195" i="15"/>
  <c r="BI189" i="15"/>
  <c r="BH189" i="15"/>
  <c r="BG189" i="15"/>
  <c r="BF189" i="15"/>
  <c r="T189" i="15"/>
  <c r="R189" i="15"/>
  <c r="P189" i="15"/>
  <c r="BI185" i="15"/>
  <c r="BH185" i="15"/>
  <c r="BG185" i="15"/>
  <c r="BF185" i="15"/>
  <c r="T185" i="15"/>
  <c r="R185" i="15"/>
  <c r="P185" i="15"/>
  <c r="BI181" i="15"/>
  <c r="BH181" i="15"/>
  <c r="BG181" i="15"/>
  <c r="BF181" i="15"/>
  <c r="T181" i="15"/>
  <c r="R181" i="15"/>
  <c r="P181" i="15"/>
  <c r="BI176" i="15"/>
  <c r="BH176" i="15"/>
  <c r="BG176" i="15"/>
  <c r="BF176" i="15"/>
  <c r="T176" i="15"/>
  <c r="R176" i="15"/>
  <c r="P176" i="15"/>
  <c r="BI172" i="15"/>
  <c r="BH172" i="15"/>
  <c r="BG172" i="15"/>
  <c r="BF172" i="15"/>
  <c r="T172" i="15"/>
  <c r="R172" i="15"/>
  <c r="P172" i="15"/>
  <c r="BI167" i="15"/>
  <c r="BH167" i="15"/>
  <c r="BG167" i="15"/>
  <c r="BF167" i="15"/>
  <c r="T167" i="15"/>
  <c r="R167" i="15"/>
  <c r="P167" i="15"/>
  <c r="BI163" i="15"/>
  <c r="BH163" i="15"/>
  <c r="BG163" i="15"/>
  <c r="BF163" i="15"/>
  <c r="T163" i="15"/>
  <c r="R163" i="15"/>
  <c r="P163" i="15"/>
  <c r="BI159" i="15"/>
  <c r="BH159" i="15"/>
  <c r="BG159" i="15"/>
  <c r="BF159" i="15"/>
  <c r="T159" i="15"/>
  <c r="R159" i="15"/>
  <c r="P159" i="15"/>
  <c r="BI154" i="15"/>
  <c r="BH154" i="15"/>
  <c r="BG154" i="15"/>
  <c r="BF154" i="15"/>
  <c r="T154" i="15"/>
  <c r="R154" i="15"/>
  <c r="P154" i="15"/>
  <c r="BI150" i="15"/>
  <c r="BH150" i="15"/>
  <c r="BG150" i="15"/>
  <c r="BF150" i="15"/>
  <c r="T150" i="15"/>
  <c r="R150" i="15"/>
  <c r="P150" i="15"/>
  <c r="BI146" i="15"/>
  <c r="BH146" i="15"/>
  <c r="BG146" i="15"/>
  <c r="BF146" i="15"/>
  <c r="T146" i="15"/>
  <c r="R146" i="15"/>
  <c r="P146" i="15"/>
  <c r="BI142" i="15"/>
  <c r="BH142" i="15"/>
  <c r="BG142" i="15"/>
  <c r="BF142" i="15"/>
  <c r="T142" i="15"/>
  <c r="R142" i="15"/>
  <c r="P142" i="15"/>
  <c r="BI136" i="15"/>
  <c r="BH136" i="15"/>
  <c r="BG136" i="15"/>
  <c r="BF136" i="15"/>
  <c r="T136" i="15"/>
  <c r="R136" i="15"/>
  <c r="P136" i="15"/>
  <c r="BI132" i="15"/>
  <c r="BH132" i="15"/>
  <c r="BG132" i="15"/>
  <c r="BF132" i="15"/>
  <c r="T132" i="15"/>
  <c r="R132" i="15"/>
  <c r="P132" i="15"/>
  <c r="BI128" i="15"/>
  <c r="BH128" i="15"/>
  <c r="BG128" i="15"/>
  <c r="BF128" i="15"/>
  <c r="T128" i="15"/>
  <c r="R128" i="15"/>
  <c r="P128" i="15"/>
  <c r="BI123" i="15"/>
  <c r="BH123" i="15"/>
  <c r="BG123" i="15"/>
  <c r="BF123" i="15"/>
  <c r="T123" i="15"/>
  <c r="R123" i="15"/>
  <c r="P123" i="15"/>
  <c r="BI117" i="15"/>
  <c r="BH117" i="15"/>
  <c r="BG117" i="15"/>
  <c r="BF117" i="15"/>
  <c r="T117" i="15"/>
  <c r="R117" i="15"/>
  <c r="P117" i="15"/>
  <c r="BI113" i="15"/>
  <c r="BH113" i="15"/>
  <c r="BG113" i="15"/>
  <c r="BF113" i="15"/>
  <c r="T113" i="15"/>
  <c r="R113" i="15"/>
  <c r="P113" i="15"/>
  <c r="BI106" i="15"/>
  <c r="BH106" i="15"/>
  <c r="BG106" i="15"/>
  <c r="BF106" i="15"/>
  <c r="T106" i="15"/>
  <c r="R106" i="15"/>
  <c r="P106" i="15"/>
  <c r="BI102" i="15"/>
  <c r="BH102" i="15"/>
  <c r="BG102" i="15"/>
  <c r="BF102" i="15"/>
  <c r="T102" i="15"/>
  <c r="R102" i="15"/>
  <c r="P102" i="15"/>
  <c r="BI98" i="15"/>
  <c r="BH98" i="15"/>
  <c r="BG98" i="15"/>
  <c r="BF98" i="15"/>
  <c r="T98" i="15"/>
  <c r="R98" i="15"/>
  <c r="P98" i="15"/>
  <c r="F89" i="15"/>
  <c r="E87" i="15"/>
  <c r="F56" i="15"/>
  <c r="E54" i="15"/>
  <c r="J26" i="15"/>
  <c r="E26" i="15"/>
  <c r="J59" i="15" s="1"/>
  <c r="J25" i="15"/>
  <c r="J23" i="15"/>
  <c r="E23" i="15"/>
  <c r="J91" i="15" s="1"/>
  <c r="J22" i="15"/>
  <c r="J20" i="15"/>
  <c r="E20" i="15"/>
  <c r="F59" i="15"/>
  <c r="J19" i="15"/>
  <c r="J17" i="15"/>
  <c r="E17" i="15"/>
  <c r="F91" i="15"/>
  <c r="J16" i="15"/>
  <c r="J14" i="15"/>
  <c r="J56" i="15" s="1"/>
  <c r="E7" i="15"/>
  <c r="E50" i="15"/>
  <c r="J39" i="14"/>
  <c r="J38" i="14"/>
  <c r="AY70" i="1" s="1"/>
  <c r="J37" i="14"/>
  <c r="AX70" i="1" s="1"/>
  <c r="BI476" i="14"/>
  <c r="BH476" i="14"/>
  <c r="BG476" i="14"/>
  <c r="BF476" i="14"/>
  <c r="T476" i="14"/>
  <c r="R476" i="14"/>
  <c r="P476" i="14"/>
  <c r="BI472" i="14"/>
  <c r="BH472" i="14"/>
  <c r="BG472" i="14"/>
  <c r="BF472" i="14"/>
  <c r="T472" i="14"/>
  <c r="R472" i="14"/>
  <c r="P472" i="14"/>
  <c r="BI469" i="14"/>
  <c r="BH469" i="14"/>
  <c r="BG469" i="14"/>
  <c r="BF469" i="14"/>
  <c r="T469" i="14"/>
  <c r="R469" i="14"/>
  <c r="P469" i="14"/>
  <c r="BI466" i="14"/>
  <c r="BH466" i="14"/>
  <c r="BG466" i="14"/>
  <c r="BF466" i="14"/>
  <c r="T466" i="14"/>
  <c r="R466" i="14"/>
  <c r="P466" i="14"/>
  <c r="BI463" i="14"/>
  <c r="BH463" i="14"/>
  <c r="BG463" i="14"/>
  <c r="BF463" i="14"/>
  <c r="T463" i="14"/>
  <c r="R463" i="14"/>
  <c r="P463" i="14"/>
  <c r="BI456" i="14"/>
  <c r="BH456" i="14"/>
  <c r="BG456" i="14"/>
  <c r="BF456" i="14"/>
  <c r="T456" i="14"/>
  <c r="T455" i="14" s="1"/>
  <c r="R456" i="14"/>
  <c r="R455" i="14"/>
  <c r="P456" i="14"/>
  <c r="P455" i="14" s="1"/>
  <c r="BI450" i="14"/>
  <c r="BH450" i="14"/>
  <c r="BG450" i="14"/>
  <c r="BF450" i="14"/>
  <c r="T450" i="14"/>
  <c r="R450" i="14"/>
  <c r="P450" i="14"/>
  <c r="BI446" i="14"/>
  <c r="BH446" i="14"/>
  <c r="BG446" i="14"/>
  <c r="BF446" i="14"/>
  <c r="T446" i="14"/>
  <c r="R446" i="14"/>
  <c r="P446" i="14"/>
  <c r="BI442" i="14"/>
  <c r="BH442" i="14"/>
  <c r="BG442" i="14"/>
  <c r="BF442" i="14"/>
  <c r="T442" i="14"/>
  <c r="R442" i="14"/>
  <c r="P442" i="14"/>
  <c r="BI438" i="14"/>
  <c r="BH438" i="14"/>
  <c r="BG438" i="14"/>
  <c r="BF438" i="14"/>
  <c r="T438" i="14"/>
  <c r="R438" i="14"/>
  <c r="P438" i="14"/>
  <c r="BI435" i="14"/>
  <c r="BH435" i="14"/>
  <c r="BG435" i="14"/>
  <c r="BF435" i="14"/>
  <c r="T435" i="14"/>
  <c r="R435" i="14"/>
  <c r="P435" i="14"/>
  <c r="BI430" i="14"/>
  <c r="BH430" i="14"/>
  <c r="BG430" i="14"/>
  <c r="BF430" i="14"/>
  <c r="T430" i="14"/>
  <c r="R430" i="14"/>
  <c r="P430" i="14"/>
  <c r="BI426" i="14"/>
  <c r="BH426" i="14"/>
  <c r="BG426" i="14"/>
  <c r="BF426" i="14"/>
  <c r="T426" i="14"/>
  <c r="R426" i="14"/>
  <c r="P426" i="14"/>
  <c r="BI422" i="14"/>
  <c r="BH422" i="14"/>
  <c r="BG422" i="14"/>
  <c r="BF422" i="14"/>
  <c r="T422" i="14"/>
  <c r="R422" i="14"/>
  <c r="P422" i="14"/>
  <c r="BI415" i="14"/>
  <c r="BH415" i="14"/>
  <c r="BG415" i="14"/>
  <c r="BF415" i="14"/>
  <c r="T415" i="14"/>
  <c r="R415" i="14"/>
  <c r="P415" i="14"/>
  <c r="BI409" i="14"/>
  <c r="BH409" i="14"/>
  <c r="BG409" i="14"/>
  <c r="BF409" i="14"/>
  <c r="T409" i="14"/>
  <c r="R409" i="14"/>
  <c r="P409" i="14"/>
  <c r="BI405" i="14"/>
  <c r="BH405" i="14"/>
  <c r="BG405" i="14"/>
  <c r="BF405" i="14"/>
  <c r="T405" i="14"/>
  <c r="R405" i="14"/>
  <c r="P405" i="14"/>
  <c r="BI400" i="14"/>
  <c r="BH400" i="14"/>
  <c r="BG400" i="14"/>
  <c r="BF400" i="14"/>
  <c r="T400" i="14"/>
  <c r="R400" i="14"/>
  <c r="P400" i="14"/>
  <c r="BI396" i="14"/>
  <c r="BH396" i="14"/>
  <c r="BG396" i="14"/>
  <c r="BF396" i="14"/>
  <c r="T396" i="14"/>
  <c r="R396" i="14"/>
  <c r="P396" i="14"/>
  <c r="BI394" i="14"/>
  <c r="BH394" i="14"/>
  <c r="BG394" i="14"/>
  <c r="BF394" i="14"/>
  <c r="T394" i="14"/>
  <c r="R394" i="14"/>
  <c r="P394" i="14"/>
  <c r="BI391" i="14"/>
  <c r="BH391" i="14"/>
  <c r="BG391" i="14"/>
  <c r="BF391" i="14"/>
  <c r="T391" i="14"/>
  <c r="R391" i="14"/>
  <c r="P391" i="14"/>
  <c r="BI388" i="14"/>
  <c r="BH388" i="14"/>
  <c r="BG388" i="14"/>
  <c r="BF388" i="14"/>
  <c r="T388" i="14"/>
  <c r="R388" i="14"/>
  <c r="P388" i="14"/>
  <c r="BI384" i="14"/>
  <c r="BH384" i="14"/>
  <c r="BG384" i="14"/>
  <c r="BF384" i="14"/>
  <c r="T384" i="14"/>
  <c r="R384" i="14"/>
  <c r="P384" i="14"/>
  <c r="BI380" i="14"/>
  <c r="BH380" i="14"/>
  <c r="BG380" i="14"/>
  <c r="BF380" i="14"/>
  <c r="T380" i="14"/>
  <c r="R380" i="14"/>
  <c r="P380" i="14"/>
  <c r="BI375" i="14"/>
  <c r="BH375" i="14"/>
  <c r="BG375" i="14"/>
  <c r="BF375" i="14"/>
  <c r="T375" i="14"/>
  <c r="R375" i="14"/>
  <c r="P375" i="14"/>
  <c r="BI370" i="14"/>
  <c r="BH370" i="14"/>
  <c r="BG370" i="14"/>
  <c r="BF370" i="14"/>
  <c r="T370" i="14"/>
  <c r="R370" i="14"/>
  <c r="P370" i="14"/>
  <c r="BI365" i="14"/>
  <c r="BH365" i="14"/>
  <c r="BG365" i="14"/>
  <c r="BF365" i="14"/>
  <c r="T365" i="14"/>
  <c r="R365" i="14"/>
  <c r="P365" i="14"/>
  <c r="BI359" i="14"/>
  <c r="BH359" i="14"/>
  <c r="BG359" i="14"/>
  <c r="BF359" i="14"/>
  <c r="T359" i="14"/>
  <c r="R359" i="14"/>
  <c r="P359" i="14"/>
  <c r="BI354" i="14"/>
  <c r="BH354" i="14"/>
  <c r="BG354" i="14"/>
  <c r="BF354" i="14"/>
  <c r="T354" i="14"/>
  <c r="R354" i="14"/>
  <c r="P354" i="14"/>
  <c r="BI348" i="14"/>
  <c r="BH348" i="14"/>
  <c r="BG348" i="14"/>
  <c r="BF348" i="14"/>
  <c r="T348" i="14"/>
  <c r="R348" i="14"/>
  <c r="P348" i="14"/>
  <c r="BI344" i="14"/>
  <c r="BH344" i="14"/>
  <c r="BG344" i="14"/>
  <c r="BF344" i="14"/>
  <c r="T344" i="14"/>
  <c r="R344" i="14"/>
  <c r="P344" i="14"/>
  <c r="BI340" i="14"/>
  <c r="BH340" i="14"/>
  <c r="BG340" i="14"/>
  <c r="BF340" i="14"/>
  <c r="T340" i="14"/>
  <c r="R340" i="14"/>
  <c r="P340" i="14"/>
  <c r="BI336" i="14"/>
  <c r="BH336" i="14"/>
  <c r="BG336" i="14"/>
  <c r="BF336" i="14"/>
  <c r="T336" i="14"/>
  <c r="R336" i="14"/>
  <c r="P336" i="14"/>
  <c r="BI333" i="14"/>
  <c r="BH333" i="14"/>
  <c r="BG333" i="14"/>
  <c r="BF333" i="14"/>
  <c r="T333" i="14"/>
  <c r="R333" i="14"/>
  <c r="P333" i="14"/>
  <c r="BI331" i="14"/>
  <c r="BH331" i="14"/>
  <c r="BG331" i="14"/>
  <c r="BF331" i="14"/>
  <c r="T331" i="14"/>
  <c r="R331" i="14"/>
  <c r="P331" i="14"/>
  <c r="BI329" i="14"/>
  <c r="BH329" i="14"/>
  <c r="BG329" i="14"/>
  <c r="BF329" i="14"/>
  <c r="T329" i="14"/>
  <c r="R329" i="14"/>
  <c r="P329" i="14"/>
  <c r="BI327" i="14"/>
  <c r="BH327" i="14"/>
  <c r="BG327" i="14"/>
  <c r="BF327" i="14"/>
  <c r="T327" i="14"/>
  <c r="R327" i="14"/>
  <c r="P327" i="14"/>
  <c r="BI323" i="14"/>
  <c r="BH323" i="14"/>
  <c r="BG323" i="14"/>
  <c r="BF323" i="14"/>
  <c r="T323" i="14"/>
  <c r="R323" i="14"/>
  <c r="P323" i="14"/>
  <c r="BI320" i="14"/>
  <c r="BH320" i="14"/>
  <c r="BG320" i="14"/>
  <c r="BF320" i="14"/>
  <c r="T320" i="14"/>
  <c r="R320" i="14"/>
  <c r="P320" i="14"/>
  <c r="BI316" i="14"/>
  <c r="BH316" i="14"/>
  <c r="BG316" i="14"/>
  <c r="BF316" i="14"/>
  <c r="T316" i="14"/>
  <c r="R316" i="14"/>
  <c r="P316" i="14"/>
  <c r="BI313" i="14"/>
  <c r="BH313" i="14"/>
  <c r="BG313" i="14"/>
  <c r="BF313" i="14"/>
  <c r="T313" i="14"/>
  <c r="R313" i="14"/>
  <c r="P313" i="14"/>
  <c r="BI309" i="14"/>
  <c r="BH309" i="14"/>
  <c r="BG309" i="14"/>
  <c r="BF309" i="14"/>
  <c r="T309" i="14"/>
  <c r="R309" i="14"/>
  <c r="P309" i="14"/>
  <c r="BI305" i="14"/>
  <c r="BH305" i="14"/>
  <c r="BG305" i="14"/>
  <c r="BF305" i="14"/>
  <c r="T305" i="14"/>
  <c r="R305" i="14"/>
  <c r="P305" i="14"/>
  <c r="BI301" i="14"/>
  <c r="BH301" i="14"/>
  <c r="BG301" i="14"/>
  <c r="BF301" i="14"/>
  <c r="T301" i="14"/>
  <c r="R301" i="14"/>
  <c r="P301" i="14"/>
  <c r="BI297" i="14"/>
  <c r="BH297" i="14"/>
  <c r="BG297" i="14"/>
  <c r="BF297" i="14"/>
  <c r="T297" i="14"/>
  <c r="R297" i="14"/>
  <c r="P297" i="14"/>
  <c r="BI293" i="14"/>
  <c r="BH293" i="14"/>
  <c r="BG293" i="14"/>
  <c r="BF293" i="14"/>
  <c r="T293" i="14"/>
  <c r="R293" i="14"/>
  <c r="P293" i="14"/>
  <c r="BI289" i="14"/>
  <c r="BH289" i="14"/>
  <c r="BG289" i="14"/>
  <c r="BF289" i="14"/>
  <c r="T289" i="14"/>
  <c r="R289" i="14"/>
  <c r="P289" i="14"/>
  <c r="BI285" i="14"/>
  <c r="BH285" i="14"/>
  <c r="BG285" i="14"/>
  <c r="BF285" i="14"/>
  <c r="T285" i="14"/>
  <c r="R285" i="14"/>
  <c r="P285" i="14"/>
  <c r="BI281" i="14"/>
  <c r="BH281" i="14"/>
  <c r="BG281" i="14"/>
  <c r="BF281" i="14"/>
  <c r="T281" i="14"/>
  <c r="R281" i="14"/>
  <c r="P281" i="14"/>
  <c r="BI277" i="14"/>
  <c r="BH277" i="14"/>
  <c r="BG277" i="14"/>
  <c r="BF277" i="14"/>
  <c r="T277" i="14"/>
  <c r="R277" i="14"/>
  <c r="P277" i="14"/>
  <c r="BI273" i="14"/>
  <c r="BH273" i="14"/>
  <c r="BG273" i="14"/>
  <c r="BF273" i="14"/>
  <c r="T273" i="14"/>
  <c r="R273" i="14"/>
  <c r="P273" i="14"/>
  <c r="BI271" i="14"/>
  <c r="BH271" i="14"/>
  <c r="BG271" i="14"/>
  <c r="BF271" i="14"/>
  <c r="T271" i="14"/>
  <c r="R271" i="14"/>
  <c r="P271" i="14"/>
  <c r="BI267" i="14"/>
  <c r="BH267" i="14"/>
  <c r="BG267" i="14"/>
  <c r="BF267" i="14"/>
  <c r="T267" i="14"/>
  <c r="R267" i="14"/>
  <c r="P267" i="14"/>
  <c r="BI260" i="14"/>
  <c r="BH260" i="14"/>
  <c r="BG260" i="14"/>
  <c r="BF260" i="14"/>
  <c r="T260" i="14"/>
  <c r="R260" i="14"/>
  <c r="P260" i="14"/>
  <c r="BI255" i="14"/>
  <c r="BH255" i="14"/>
  <c r="BG255" i="14"/>
  <c r="BF255" i="14"/>
  <c r="T255" i="14"/>
  <c r="R255" i="14"/>
  <c r="P255" i="14"/>
  <c r="BI252" i="14"/>
  <c r="BH252" i="14"/>
  <c r="BG252" i="14"/>
  <c r="BF252" i="14"/>
  <c r="T252" i="14"/>
  <c r="R252" i="14"/>
  <c r="P252" i="14"/>
  <c r="BI249" i="14"/>
  <c r="BH249" i="14"/>
  <c r="BG249" i="14"/>
  <c r="BF249" i="14"/>
  <c r="T249" i="14"/>
  <c r="R249" i="14"/>
  <c r="P249" i="14"/>
  <c r="BI244" i="14"/>
  <c r="BH244" i="14"/>
  <c r="BG244" i="14"/>
  <c r="BF244" i="14"/>
  <c r="T244" i="14"/>
  <c r="R244" i="14"/>
  <c r="P244" i="14"/>
  <c r="BI238" i="14"/>
  <c r="BH238" i="14"/>
  <c r="BG238" i="14"/>
  <c r="BF238" i="14"/>
  <c r="T238" i="14"/>
  <c r="R238" i="14"/>
  <c r="P238" i="14"/>
  <c r="BI232" i="14"/>
  <c r="BH232" i="14"/>
  <c r="BG232" i="14"/>
  <c r="BF232" i="14"/>
  <c r="T232" i="14"/>
  <c r="R232" i="14"/>
  <c r="P232" i="14"/>
  <c r="BI228" i="14"/>
  <c r="BH228" i="14"/>
  <c r="BG228" i="14"/>
  <c r="BF228" i="14"/>
  <c r="T228" i="14"/>
  <c r="R228" i="14"/>
  <c r="P228" i="14"/>
  <c r="BI224" i="14"/>
  <c r="BH224" i="14"/>
  <c r="BG224" i="14"/>
  <c r="BF224" i="14"/>
  <c r="T224" i="14"/>
  <c r="R224" i="14"/>
  <c r="P224" i="14"/>
  <c r="BI220" i="14"/>
  <c r="BH220" i="14"/>
  <c r="BG220" i="14"/>
  <c r="BF220" i="14"/>
  <c r="T220" i="14"/>
  <c r="R220" i="14"/>
  <c r="P220" i="14"/>
  <c r="BI216" i="14"/>
  <c r="BH216" i="14"/>
  <c r="BG216" i="14"/>
  <c r="BF216" i="14"/>
  <c r="T216" i="14"/>
  <c r="R216" i="14"/>
  <c r="P216" i="14"/>
  <c r="BI212" i="14"/>
  <c r="BH212" i="14"/>
  <c r="BG212" i="14"/>
  <c r="BF212" i="14"/>
  <c r="T212" i="14"/>
  <c r="R212" i="14"/>
  <c r="P212" i="14"/>
  <c r="BI204" i="14"/>
  <c r="BH204" i="14"/>
  <c r="BG204" i="14"/>
  <c r="BF204" i="14"/>
  <c r="T204" i="14"/>
  <c r="T203" i="14" s="1"/>
  <c r="R204" i="14"/>
  <c r="R203" i="14"/>
  <c r="P204" i="14"/>
  <c r="P203" i="14"/>
  <c r="BI200" i="14"/>
  <c r="BH200" i="14"/>
  <c r="BG200" i="14"/>
  <c r="BF200" i="14"/>
  <c r="T200" i="14"/>
  <c r="R200" i="14"/>
  <c r="P200" i="14"/>
  <c r="BI197" i="14"/>
  <c r="BH197" i="14"/>
  <c r="BG197" i="14"/>
  <c r="BF197" i="14"/>
  <c r="T197" i="14"/>
  <c r="R197" i="14"/>
  <c r="P197" i="14"/>
  <c r="BI190" i="14"/>
  <c r="BH190" i="14"/>
  <c r="BG190" i="14"/>
  <c r="BF190" i="14"/>
  <c r="T190" i="14"/>
  <c r="R190" i="14"/>
  <c r="P190" i="14"/>
  <c r="BI182" i="14"/>
  <c r="BH182" i="14"/>
  <c r="BG182" i="14"/>
  <c r="BF182" i="14"/>
  <c r="T182" i="14"/>
  <c r="R182" i="14"/>
  <c r="P182" i="14"/>
  <c r="BI174" i="14"/>
  <c r="BH174" i="14"/>
  <c r="BG174" i="14"/>
  <c r="BF174" i="14"/>
  <c r="T174" i="14"/>
  <c r="R174" i="14"/>
  <c r="P174" i="14"/>
  <c r="BI170" i="14"/>
  <c r="BH170" i="14"/>
  <c r="BG170" i="14"/>
  <c r="BF170" i="14"/>
  <c r="T170" i="14"/>
  <c r="R170" i="14"/>
  <c r="P170" i="14"/>
  <c r="BI165" i="14"/>
  <c r="BH165" i="14"/>
  <c r="BG165" i="14"/>
  <c r="BF165" i="14"/>
  <c r="T165" i="14"/>
  <c r="R165" i="14"/>
  <c r="P165" i="14"/>
  <c r="BI161" i="14"/>
  <c r="BH161" i="14"/>
  <c r="BG161" i="14"/>
  <c r="BF161" i="14"/>
  <c r="T161" i="14"/>
  <c r="R161" i="14"/>
  <c r="P161" i="14"/>
  <c r="BI154" i="14"/>
  <c r="BH154" i="14"/>
  <c r="BG154" i="14"/>
  <c r="BF154" i="14"/>
  <c r="T154" i="14"/>
  <c r="R154" i="14"/>
  <c r="P154" i="14"/>
  <c r="BI147" i="14"/>
  <c r="BH147" i="14"/>
  <c r="BG147" i="14"/>
  <c r="BF147" i="14"/>
  <c r="T147" i="14"/>
  <c r="R147" i="14"/>
  <c r="P147" i="14"/>
  <c r="BI143" i="14"/>
  <c r="BH143" i="14"/>
  <c r="BG143" i="14"/>
  <c r="BF143" i="14"/>
  <c r="T143" i="14"/>
  <c r="R143" i="14"/>
  <c r="P143" i="14"/>
  <c r="BI139" i="14"/>
  <c r="BH139" i="14"/>
  <c r="BG139" i="14"/>
  <c r="BF139" i="14"/>
  <c r="T139" i="14"/>
  <c r="R139" i="14"/>
  <c r="P139" i="14"/>
  <c r="BI132" i="14"/>
  <c r="BH132" i="14"/>
  <c r="BG132" i="14"/>
  <c r="BF132" i="14"/>
  <c r="T132" i="14"/>
  <c r="R132" i="14"/>
  <c r="P132" i="14"/>
  <c r="BI128" i="14"/>
  <c r="BH128" i="14"/>
  <c r="BG128" i="14"/>
  <c r="BF128" i="14"/>
  <c r="T128" i="14"/>
  <c r="R128" i="14"/>
  <c r="P128" i="14"/>
  <c r="BI124" i="14"/>
  <c r="BH124" i="14"/>
  <c r="BG124" i="14"/>
  <c r="BF124" i="14"/>
  <c r="T124" i="14"/>
  <c r="R124" i="14"/>
  <c r="P124" i="14"/>
  <c r="BI115" i="14"/>
  <c r="BH115" i="14"/>
  <c r="BG115" i="14"/>
  <c r="BF115" i="14"/>
  <c r="T115" i="14"/>
  <c r="R115" i="14"/>
  <c r="P115" i="14"/>
  <c r="BI110" i="14"/>
  <c r="BH110" i="14"/>
  <c r="BG110" i="14"/>
  <c r="BF110" i="14"/>
  <c r="T110" i="14"/>
  <c r="R110" i="14"/>
  <c r="P110" i="14"/>
  <c r="BI102" i="14"/>
  <c r="BH102" i="14"/>
  <c r="BG102" i="14"/>
  <c r="BF102" i="14"/>
  <c r="T102" i="14"/>
  <c r="R102" i="14"/>
  <c r="P102" i="14"/>
  <c r="F93" i="14"/>
  <c r="E91" i="14"/>
  <c r="F56" i="14"/>
  <c r="E54" i="14"/>
  <c r="J26" i="14"/>
  <c r="E26" i="14"/>
  <c r="J59" i="14" s="1"/>
  <c r="J25" i="14"/>
  <c r="J23" i="14"/>
  <c r="E23" i="14"/>
  <c r="J95" i="14" s="1"/>
  <c r="J22" i="14"/>
  <c r="J20" i="14"/>
  <c r="E20" i="14"/>
  <c r="F59" i="14" s="1"/>
  <c r="J19" i="14"/>
  <c r="J17" i="14"/>
  <c r="E17" i="14"/>
  <c r="F58" i="14"/>
  <c r="J16" i="14"/>
  <c r="J14" i="14"/>
  <c r="J56" i="14" s="1"/>
  <c r="E7" i="14"/>
  <c r="E87" i="14" s="1"/>
  <c r="J98" i="13"/>
  <c r="J39" i="13"/>
  <c r="J38" i="13"/>
  <c r="AY68" i="1" s="1"/>
  <c r="J37" i="13"/>
  <c r="AX68" i="1" s="1"/>
  <c r="BI358" i="13"/>
  <c r="BH358" i="13"/>
  <c r="BG358" i="13"/>
  <c r="BF358" i="13"/>
  <c r="T358" i="13"/>
  <c r="R358" i="13"/>
  <c r="P358" i="13"/>
  <c r="BI354" i="13"/>
  <c r="BH354" i="13"/>
  <c r="BG354" i="13"/>
  <c r="BF354" i="13"/>
  <c r="T354" i="13"/>
  <c r="R354" i="13"/>
  <c r="P354" i="13"/>
  <c r="BI350" i="13"/>
  <c r="BH350" i="13"/>
  <c r="BG350" i="13"/>
  <c r="BF350" i="13"/>
  <c r="T350" i="13"/>
  <c r="R350" i="13"/>
  <c r="P350" i="13"/>
  <c r="BI347" i="13"/>
  <c r="BH347" i="13"/>
  <c r="BG347" i="13"/>
  <c r="BF347" i="13"/>
  <c r="T347" i="13"/>
  <c r="R347" i="13"/>
  <c r="P347" i="13"/>
  <c r="BI343" i="13"/>
  <c r="BH343" i="13"/>
  <c r="BG343" i="13"/>
  <c r="BF343" i="13"/>
  <c r="T343" i="13"/>
  <c r="R343" i="13"/>
  <c r="P343" i="13"/>
  <c r="BI340" i="13"/>
  <c r="BH340" i="13"/>
  <c r="BG340" i="13"/>
  <c r="BF340" i="13"/>
  <c r="T340" i="13"/>
  <c r="R340" i="13"/>
  <c r="P340" i="13"/>
  <c r="BI337" i="13"/>
  <c r="BH337" i="13"/>
  <c r="BG337" i="13"/>
  <c r="BF337" i="13"/>
  <c r="T337" i="13"/>
  <c r="R337" i="13"/>
  <c r="P337" i="13"/>
  <c r="BI334" i="13"/>
  <c r="BH334" i="13"/>
  <c r="BG334" i="13"/>
  <c r="BF334" i="13"/>
  <c r="T334" i="13"/>
  <c r="R334" i="13"/>
  <c r="P334" i="13"/>
  <c r="BI331" i="13"/>
  <c r="BH331" i="13"/>
  <c r="BG331" i="13"/>
  <c r="BF331" i="13"/>
  <c r="T331" i="13"/>
  <c r="R331" i="13"/>
  <c r="P331" i="13"/>
  <c r="BI325" i="13"/>
  <c r="BH325" i="13"/>
  <c r="BG325" i="13"/>
  <c r="BF325" i="13"/>
  <c r="T325" i="13"/>
  <c r="R325" i="13"/>
  <c r="P325" i="13"/>
  <c r="BI323" i="13"/>
  <c r="BH323" i="13"/>
  <c r="BG323" i="13"/>
  <c r="BF323" i="13"/>
  <c r="T323" i="13"/>
  <c r="R323" i="13"/>
  <c r="P323" i="13"/>
  <c r="BI321" i="13"/>
  <c r="BH321" i="13"/>
  <c r="BG321" i="13"/>
  <c r="BF321" i="13"/>
  <c r="T321" i="13"/>
  <c r="R321" i="13"/>
  <c r="P321" i="13"/>
  <c r="BI319" i="13"/>
  <c r="BH319" i="13"/>
  <c r="BG319" i="13"/>
  <c r="BF319" i="13"/>
  <c r="T319" i="13"/>
  <c r="R319" i="13"/>
  <c r="P319" i="13"/>
  <c r="BI316" i="13"/>
  <c r="BH316" i="13"/>
  <c r="BG316" i="13"/>
  <c r="BF316" i="13"/>
  <c r="T316" i="13"/>
  <c r="R316" i="13"/>
  <c r="P316" i="13"/>
  <c r="BI313" i="13"/>
  <c r="BH313" i="13"/>
  <c r="BG313" i="13"/>
  <c r="BF313" i="13"/>
  <c r="T313" i="13"/>
  <c r="R313" i="13"/>
  <c r="P313" i="13"/>
  <c r="BI310" i="13"/>
  <c r="BH310" i="13"/>
  <c r="BG310" i="13"/>
  <c r="BF310" i="13"/>
  <c r="T310" i="13"/>
  <c r="R310" i="13"/>
  <c r="P310" i="13"/>
  <c r="BI306" i="13"/>
  <c r="BH306" i="13"/>
  <c r="BG306" i="13"/>
  <c r="BF306" i="13"/>
  <c r="T306" i="13"/>
  <c r="R306" i="13"/>
  <c r="P306" i="13"/>
  <c r="BI303" i="13"/>
  <c r="BH303" i="13"/>
  <c r="BG303" i="13"/>
  <c r="BF303" i="13"/>
  <c r="T303" i="13"/>
  <c r="R303" i="13"/>
  <c r="P303" i="13"/>
  <c r="BI300" i="13"/>
  <c r="BH300" i="13"/>
  <c r="BG300" i="13"/>
  <c r="BF300" i="13"/>
  <c r="T300" i="13"/>
  <c r="R300" i="13"/>
  <c r="P300" i="13"/>
  <c r="BI296" i="13"/>
  <c r="BH296" i="13"/>
  <c r="BG296" i="13"/>
  <c r="BF296" i="13"/>
  <c r="T296" i="13"/>
  <c r="R296" i="13"/>
  <c r="P296" i="13"/>
  <c r="BI293" i="13"/>
  <c r="BH293" i="13"/>
  <c r="BG293" i="13"/>
  <c r="BF293" i="13"/>
  <c r="T293" i="13"/>
  <c r="R293" i="13"/>
  <c r="P293" i="13"/>
  <c r="BI290" i="13"/>
  <c r="BH290" i="13"/>
  <c r="BG290" i="13"/>
  <c r="BF290" i="13"/>
  <c r="T290" i="13"/>
  <c r="R290" i="13"/>
  <c r="P290" i="13"/>
  <c r="BI287" i="13"/>
  <c r="BH287" i="13"/>
  <c r="BG287" i="13"/>
  <c r="BF287" i="13"/>
  <c r="T287" i="13"/>
  <c r="R287" i="13"/>
  <c r="P287" i="13"/>
  <c r="BI284" i="13"/>
  <c r="BH284" i="13"/>
  <c r="BG284" i="13"/>
  <c r="BF284" i="13"/>
  <c r="T284" i="13"/>
  <c r="R284" i="13"/>
  <c r="P284" i="13"/>
  <c r="BI281" i="13"/>
  <c r="BH281" i="13"/>
  <c r="BG281" i="13"/>
  <c r="BF281" i="13"/>
  <c r="T281" i="13"/>
  <c r="R281" i="13"/>
  <c r="P281" i="13"/>
  <c r="BI278" i="13"/>
  <c r="BH278" i="13"/>
  <c r="BG278" i="13"/>
  <c r="BF278" i="13"/>
  <c r="T278" i="13"/>
  <c r="R278" i="13"/>
  <c r="P278" i="13"/>
  <c r="BI271" i="13"/>
  <c r="BH271" i="13"/>
  <c r="BG271" i="13"/>
  <c r="BF271" i="13"/>
  <c r="T271" i="13"/>
  <c r="R271" i="13"/>
  <c r="P271" i="13"/>
  <c r="BI268" i="13"/>
  <c r="BH268" i="13"/>
  <c r="BG268" i="13"/>
  <c r="BF268" i="13"/>
  <c r="T268" i="13"/>
  <c r="R268" i="13"/>
  <c r="P268" i="13"/>
  <c r="BI265" i="13"/>
  <c r="BH265" i="13"/>
  <c r="BG265" i="13"/>
  <c r="BF265" i="13"/>
  <c r="T265" i="13"/>
  <c r="R265" i="13"/>
  <c r="P265" i="13"/>
  <c r="BI262" i="13"/>
  <c r="BH262" i="13"/>
  <c r="BG262" i="13"/>
  <c r="BF262" i="13"/>
  <c r="T262" i="13"/>
  <c r="R262" i="13"/>
  <c r="P262" i="13"/>
  <c r="BI260" i="13"/>
  <c r="BH260" i="13"/>
  <c r="BG260" i="13"/>
  <c r="BF260" i="13"/>
  <c r="T260" i="13"/>
  <c r="R260" i="13"/>
  <c r="P260" i="13"/>
  <c r="BI258" i="13"/>
  <c r="BH258" i="13"/>
  <c r="BG258" i="13"/>
  <c r="BF258" i="13"/>
  <c r="T258" i="13"/>
  <c r="R258" i="13"/>
  <c r="P258" i="13"/>
  <c r="BI255" i="13"/>
  <c r="BH255" i="13"/>
  <c r="BG255" i="13"/>
  <c r="BF255" i="13"/>
  <c r="T255" i="13"/>
  <c r="R255" i="13"/>
  <c r="P255" i="13"/>
  <c r="BI252" i="13"/>
  <c r="BH252" i="13"/>
  <c r="BG252" i="13"/>
  <c r="BF252" i="13"/>
  <c r="T252" i="13"/>
  <c r="R252" i="13"/>
  <c r="P252" i="13"/>
  <c r="BI249" i="13"/>
  <c r="BH249" i="13"/>
  <c r="BG249" i="13"/>
  <c r="BF249" i="13"/>
  <c r="T249" i="13"/>
  <c r="R249" i="13"/>
  <c r="P249" i="13"/>
  <c r="BI247" i="13"/>
  <c r="BH247" i="13"/>
  <c r="BG247" i="13"/>
  <c r="BF247" i="13"/>
  <c r="T247" i="13"/>
  <c r="R247" i="13"/>
  <c r="P247" i="13"/>
  <c r="BI245" i="13"/>
  <c r="BH245" i="13"/>
  <c r="BG245" i="13"/>
  <c r="BF245" i="13"/>
  <c r="T245" i="13"/>
  <c r="R245" i="13"/>
  <c r="P245" i="13"/>
  <c r="BI242" i="13"/>
  <c r="BH242" i="13"/>
  <c r="BG242" i="13"/>
  <c r="BF242" i="13"/>
  <c r="T242" i="13"/>
  <c r="R242" i="13"/>
  <c r="P242" i="13"/>
  <c r="BI240" i="13"/>
  <c r="BH240" i="13"/>
  <c r="BG240" i="13"/>
  <c r="BF240" i="13"/>
  <c r="T240" i="13"/>
  <c r="R240" i="13"/>
  <c r="P240" i="13"/>
  <c r="BI236" i="13"/>
  <c r="BH236" i="13"/>
  <c r="BG236" i="13"/>
  <c r="BF236" i="13"/>
  <c r="T236" i="13"/>
  <c r="R236" i="13"/>
  <c r="P236" i="13"/>
  <c r="BI233" i="13"/>
  <c r="BH233" i="13"/>
  <c r="BG233" i="13"/>
  <c r="BF233" i="13"/>
  <c r="T233" i="13"/>
  <c r="R233" i="13"/>
  <c r="P233" i="13"/>
  <c r="BI230" i="13"/>
  <c r="BH230" i="13"/>
  <c r="BG230" i="13"/>
  <c r="BF230" i="13"/>
  <c r="T230" i="13"/>
  <c r="R230" i="13"/>
  <c r="P230" i="13"/>
  <c r="BI227" i="13"/>
  <c r="BH227" i="13"/>
  <c r="BG227" i="13"/>
  <c r="BF227" i="13"/>
  <c r="T227" i="13"/>
  <c r="R227" i="13"/>
  <c r="P227" i="13"/>
  <c r="BI224" i="13"/>
  <c r="BH224" i="13"/>
  <c r="BG224" i="13"/>
  <c r="BF224" i="13"/>
  <c r="T224" i="13"/>
  <c r="R224" i="13"/>
  <c r="P224" i="13"/>
  <c r="BI220" i="13"/>
  <c r="BH220" i="13"/>
  <c r="BG220" i="13"/>
  <c r="BF220" i="13"/>
  <c r="T220" i="13"/>
  <c r="R220" i="13"/>
  <c r="P220" i="13"/>
  <c r="BI217" i="13"/>
  <c r="BH217" i="13"/>
  <c r="BG217" i="13"/>
  <c r="BF217" i="13"/>
  <c r="T217" i="13"/>
  <c r="R217" i="13"/>
  <c r="P217" i="13"/>
  <c r="BI213" i="13"/>
  <c r="BH213" i="13"/>
  <c r="BG213" i="13"/>
  <c r="BF213" i="13"/>
  <c r="T213" i="13"/>
  <c r="R213" i="13"/>
  <c r="P213" i="13"/>
  <c r="BI210" i="13"/>
  <c r="BH210" i="13"/>
  <c r="BG210" i="13"/>
  <c r="BF210" i="13"/>
  <c r="T210" i="13"/>
  <c r="R210" i="13"/>
  <c r="P210" i="13"/>
  <c r="BI206" i="13"/>
  <c r="BH206" i="13"/>
  <c r="BG206" i="13"/>
  <c r="BF206" i="13"/>
  <c r="T206" i="13"/>
  <c r="R206" i="13"/>
  <c r="P206" i="13"/>
  <c r="BI202" i="13"/>
  <c r="BH202" i="13"/>
  <c r="BG202" i="13"/>
  <c r="BF202" i="13"/>
  <c r="T202" i="13"/>
  <c r="R202" i="13"/>
  <c r="P202" i="13"/>
  <c r="BI198" i="13"/>
  <c r="BH198" i="13"/>
  <c r="BG198" i="13"/>
  <c r="BF198" i="13"/>
  <c r="T198" i="13"/>
  <c r="R198" i="13"/>
  <c r="P198" i="13"/>
  <c r="BI194" i="13"/>
  <c r="BH194" i="13"/>
  <c r="BG194" i="13"/>
  <c r="BF194" i="13"/>
  <c r="T194" i="13"/>
  <c r="R194" i="13"/>
  <c r="P194" i="13"/>
  <c r="BI190" i="13"/>
  <c r="BH190" i="13"/>
  <c r="BG190" i="13"/>
  <c r="BF190" i="13"/>
  <c r="T190" i="13"/>
  <c r="R190" i="13"/>
  <c r="P190" i="13"/>
  <c r="BI185" i="13"/>
  <c r="BH185" i="13"/>
  <c r="BG185" i="13"/>
  <c r="BF185" i="13"/>
  <c r="T185" i="13"/>
  <c r="R185" i="13"/>
  <c r="P185" i="13"/>
  <c r="BI180" i="13"/>
  <c r="BH180" i="13"/>
  <c r="BG180" i="13"/>
  <c r="BF180" i="13"/>
  <c r="T180" i="13"/>
  <c r="R180" i="13"/>
  <c r="P180" i="13"/>
  <c r="BI176" i="13"/>
  <c r="BH176" i="13"/>
  <c r="BG176" i="13"/>
  <c r="BF176" i="13"/>
  <c r="T176" i="13"/>
  <c r="R176" i="13"/>
  <c r="P176" i="13"/>
  <c r="BI173" i="13"/>
  <c r="BH173" i="13"/>
  <c r="BG173" i="13"/>
  <c r="BF173" i="13"/>
  <c r="T173" i="13"/>
  <c r="R173" i="13"/>
  <c r="P173" i="13"/>
  <c r="BI170" i="13"/>
  <c r="BH170" i="13"/>
  <c r="BG170" i="13"/>
  <c r="BF170" i="13"/>
  <c r="T170" i="13"/>
  <c r="R170" i="13"/>
  <c r="P170" i="13"/>
  <c r="BI167" i="13"/>
  <c r="BH167" i="13"/>
  <c r="BG167" i="13"/>
  <c r="BF167" i="13"/>
  <c r="T167" i="13"/>
  <c r="R167" i="13"/>
  <c r="P167" i="13"/>
  <c r="BI164" i="13"/>
  <c r="BH164" i="13"/>
  <c r="BG164" i="13"/>
  <c r="BF164" i="13"/>
  <c r="T164" i="13"/>
  <c r="R164" i="13"/>
  <c r="P164" i="13"/>
  <c r="BI161" i="13"/>
  <c r="BH161" i="13"/>
  <c r="BG161" i="13"/>
  <c r="BF161" i="13"/>
  <c r="T161" i="13"/>
  <c r="R161" i="13"/>
  <c r="P161" i="13"/>
  <c r="BI158" i="13"/>
  <c r="BH158" i="13"/>
  <c r="BG158" i="13"/>
  <c r="BF158" i="13"/>
  <c r="T158" i="13"/>
  <c r="R158" i="13"/>
  <c r="P158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49" i="13"/>
  <c r="BH149" i="13"/>
  <c r="BG149" i="13"/>
  <c r="BF149" i="13"/>
  <c r="T149" i="13"/>
  <c r="R149" i="13"/>
  <c r="P149" i="13"/>
  <c r="BI146" i="13"/>
  <c r="BH146" i="13"/>
  <c r="BG146" i="13"/>
  <c r="BF146" i="13"/>
  <c r="T146" i="13"/>
  <c r="R146" i="13"/>
  <c r="P146" i="13"/>
  <c r="BI144" i="13"/>
  <c r="BH144" i="13"/>
  <c r="BG144" i="13"/>
  <c r="BF144" i="13"/>
  <c r="T144" i="13"/>
  <c r="R144" i="13"/>
  <c r="P144" i="13"/>
  <c r="BI141" i="13"/>
  <c r="BH141" i="13"/>
  <c r="BG141" i="13"/>
  <c r="BF141" i="13"/>
  <c r="T141" i="13"/>
  <c r="R141" i="13"/>
  <c r="P141" i="13"/>
  <c r="BI139" i="13"/>
  <c r="BH139" i="13"/>
  <c r="BG139" i="13"/>
  <c r="BF139" i="13"/>
  <c r="T139" i="13"/>
  <c r="R139" i="13"/>
  <c r="P139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1" i="13"/>
  <c r="BH131" i="13"/>
  <c r="BG131" i="13"/>
  <c r="BF131" i="13"/>
  <c r="T131" i="13"/>
  <c r="R131" i="13"/>
  <c r="P131" i="13"/>
  <c r="BI128" i="13"/>
  <c r="BH128" i="13"/>
  <c r="BG128" i="13"/>
  <c r="BF128" i="13"/>
  <c r="T128" i="13"/>
  <c r="R128" i="13"/>
  <c r="P128" i="13"/>
  <c r="BI125" i="13"/>
  <c r="BH125" i="13"/>
  <c r="BG125" i="13"/>
  <c r="BF125" i="13"/>
  <c r="T125" i="13"/>
  <c r="R125" i="13"/>
  <c r="P125" i="13"/>
  <c r="BI120" i="13"/>
  <c r="BH120" i="13"/>
  <c r="BG120" i="13"/>
  <c r="BF120" i="13"/>
  <c r="T120" i="13"/>
  <c r="R120" i="13"/>
  <c r="P120" i="13"/>
  <c r="BI116" i="13"/>
  <c r="BH116" i="13"/>
  <c r="BG116" i="13"/>
  <c r="BF116" i="13"/>
  <c r="T116" i="13"/>
  <c r="R116" i="13"/>
  <c r="P116" i="13"/>
  <c r="BI111" i="13"/>
  <c r="BH111" i="13"/>
  <c r="BG111" i="13"/>
  <c r="BF111" i="13"/>
  <c r="T111" i="13"/>
  <c r="R111" i="13"/>
  <c r="P111" i="13"/>
  <c r="BI107" i="13"/>
  <c r="BH107" i="13"/>
  <c r="BG107" i="13"/>
  <c r="BF107" i="13"/>
  <c r="T107" i="13"/>
  <c r="R107" i="13"/>
  <c r="P107" i="13"/>
  <c r="BI104" i="13"/>
  <c r="BH104" i="13"/>
  <c r="BG104" i="13"/>
  <c r="BF104" i="13"/>
  <c r="T104" i="13"/>
  <c r="R104" i="13"/>
  <c r="P104" i="13"/>
  <c r="BI100" i="13"/>
  <c r="BH100" i="13"/>
  <c r="BG100" i="13"/>
  <c r="BF100" i="13"/>
  <c r="T100" i="13"/>
  <c r="T99" i="13"/>
  <c r="R100" i="13"/>
  <c r="R99" i="13" s="1"/>
  <c r="P100" i="13"/>
  <c r="P99" i="13" s="1"/>
  <c r="J65" i="13"/>
  <c r="F90" i="13"/>
  <c r="E88" i="13"/>
  <c r="F56" i="13"/>
  <c r="E54" i="13"/>
  <c r="J26" i="13"/>
  <c r="E26" i="13"/>
  <c r="J93" i="13"/>
  <c r="J25" i="13"/>
  <c r="J23" i="13"/>
  <c r="E23" i="13"/>
  <c r="J58" i="13"/>
  <c r="J22" i="13"/>
  <c r="J20" i="13"/>
  <c r="E20" i="13"/>
  <c r="F93" i="13"/>
  <c r="J19" i="13"/>
  <c r="J17" i="13"/>
  <c r="E17" i="13"/>
  <c r="F58" i="13" s="1"/>
  <c r="J16" i="13"/>
  <c r="J14" i="13"/>
  <c r="J90" i="13"/>
  <c r="E7" i="13"/>
  <c r="E84" i="13" s="1"/>
  <c r="J39" i="12"/>
  <c r="J38" i="12"/>
  <c r="AY67" i="1"/>
  <c r="J37" i="12"/>
  <c r="AX67" i="1"/>
  <c r="BI144" i="12"/>
  <c r="BH144" i="12"/>
  <c r="BG144" i="12"/>
  <c r="BF144" i="12"/>
  <c r="T144" i="12"/>
  <c r="R144" i="12"/>
  <c r="P144" i="12"/>
  <c r="BI140" i="12"/>
  <c r="BH140" i="12"/>
  <c r="BG140" i="12"/>
  <c r="BF140" i="12"/>
  <c r="T140" i="12"/>
  <c r="R140" i="12"/>
  <c r="P140" i="12"/>
  <c r="BI137" i="12"/>
  <c r="BH137" i="12"/>
  <c r="BG137" i="12"/>
  <c r="BF137" i="12"/>
  <c r="T137" i="12"/>
  <c r="R137" i="12"/>
  <c r="P137" i="12"/>
  <c r="BI132" i="12"/>
  <c r="BH132" i="12"/>
  <c r="BG132" i="12"/>
  <c r="BF132" i="12"/>
  <c r="T132" i="12"/>
  <c r="R132" i="12"/>
  <c r="P132" i="12"/>
  <c r="BI128" i="12"/>
  <c r="BH128" i="12"/>
  <c r="BG128" i="12"/>
  <c r="BF128" i="12"/>
  <c r="T128" i="12"/>
  <c r="R128" i="12"/>
  <c r="P128" i="12"/>
  <c r="BI124" i="12"/>
  <c r="BH124" i="12"/>
  <c r="BG124" i="12"/>
  <c r="BF124" i="12"/>
  <c r="T124" i="12"/>
  <c r="R124" i="12"/>
  <c r="P124" i="12"/>
  <c r="BI120" i="12"/>
  <c r="BH120" i="12"/>
  <c r="BG120" i="12"/>
  <c r="BF120" i="12"/>
  <c r="T120" i="12"/>
  <c r="R120" i="12"/>
  <c r="P120" i="12"/>
  <c r="BI113" i="12"/>
  <c r="BH113" i="12"/>
  <c r="BG113" i="12"/>
  <c r="BF113" i="12"/>
  <c r="T113" i="12"/>
  <c r="R113" i="12"/>
  <c r="P113" i="12"/>
  <c r="BI107" i="12"/>
  <c r="BH107" i="12"/>
  <c r="BG107" i="12"/>
  <c r="BF107" i="12"/>
  <c r="T107" i="12"/>
  <c r="R107" i="12"/>
  <c r="P107" i="12"/>
  <c r="BI103" i="12"/>
  <c r="BH103" i="12"/>
  <c r="BG103" i="12"/>
  <c r="BF103" i="12"/>
  <c r="T103" i="12"/>
  <c r="R103" i="12"/>
  <c r="P103" i="12"/>
  <c r="BI97" i="12"/>
  <c r="BH97" i="12"/>
  <c r="BG97" i="12"/>
  <c r="BF97" i="12"/>
  <c r="T97" i="12"/>
  <c r="R97" i="12"/>
  <c r="P97" i="12"/>
  <c r="BI93" i="12"/>
  <c r="BH93" i="12"/>
  <c r="BG93" i="12"/>
  <c r="BF93" i="12"/>
  <c r="T93" i="12"/>
  <c r="R93" i="12"/>
  <c r="P93" i="12"/>
  <c r="F83" i="12"/>
  <c r="E81" i="12"/>
  <c r="F56" i="12"/>
  <c r="E54" i="12"/>
  <c r="J26" i="12"/>
  <c r="E26" i="12"/>
  <c r="J86" i="12"/>
  <c r="J25" i="12"/>
  <c r="J23" i="12"/>
  <c r="E23" i="12"/>
  <c r="J58" i="12" s="1"/>
  <c r="J22" i="12"/>
  <c r="J20" i="12"/>
  <c r="E20" i="12"/>
  <c r="F59" i="12" s="1"/>
  <c r="J19" i="12"/>
  <c r="J17" i="12"/>
  <c r="E17" i="12"/>
  <c r="F85" i="12" s="1"/>
  <c r="J16" i="12"/>
  <c r="J14" i="12"/>
  <c r="J83" i="12"/>
  <c r="E7" i="12"/>
  <c r="E50" i="12" s="1"/>
  <c r="J39" i="11"/>
  <c r="J38" i="11"/>
  <c r="AY66" i="1"/>
  <c r="J37" i="11"/>
  <c r="AX66" i="1"/>
  <c r="BI505" i="11"/>
  <c r="BH505" i="11"/>
  <c r="BG505" i="11"/>
  <c r="BF505" i="11"/>
  <c r="T505" i="11"/>
  <c r="T504" i="11" s="1"/>
  <c r="R505" i="11"/>
  <c r="R504" i="11" s="1"/>
  <c r="P505" i="11"/>
  <c r="P504" i="11" s="1"/>
  <c r="P500" i="11" s="1"/>
  <c r="BI502" i="11"/>
  <c r="BH502" i="11"/>
  <c r="BG502" i="11"/>
  <c r="BF502" i="11"/>
  <c r="T502" i="11"/>
  <c r="T501" i="11"/>
  <c r="R502" i="11"/>
  <c r="R501" i="11"/>
  <c r="P502" i="11"/>
  <c r="P501" i="11"/>
  <c r="BI497" i="11"/>
  <c r="BH497" i="11"/>
  <c r="BG497" i="11"/>
  <c r="BF497" i="11"/>
  <c r="T497" i="11"/>
  <c r="R497" i="11"/>
  <c r="P497" i="11"/>
  <c r="BI494" i="11"/>
  <c r="BH494" i="11"/>
  <c r="BG494" i="11"/>
  <c r="BF494" i="11"/>
  <c r="T494" i="11"/>
  <c r="R494" i="11"/>
  <c r="P494" i="11"/>
  <c r="BI487" i="11"/>
  <c r="BH487" i="11"/>
  <c r="BG487" i="11"/>
  <c r="BF487" i="11"/>
  <c r="T487" i="11"/>
  <c r="R487" i="11"/>
  <c r="P487" i="11"/>
  <c r="BI479" i="11"/>
  <c r="BH479" i="11"/>
  <c r="BG479" i="11"/>
  <c r="BF479" i="11"/>
  <c r="T479" i="11"/>
  <c r="R479" i="11"/>
  <c r="P479" i="11"/>
  <c r="BI464" i="11"/>
  <c r="BH464" i="11"/>
  <c r="BG464" i="11"/>
  <c r="BF464" i="11"/>
  <c r="T464" i="11"/>
  <c r="R464" i="11"/>
  <c r="P464" i="11"/>
  <c r="BI455" i="11"/>
  <c r="BH455" i="11"/>
  <c r="BG455" i="11"/>
  <c r="BF455" i="11"/>
  <c r="T455" i="11"/>
  <c r="T454" i="11" s="1"/>
  <c r="R455" i="11"/>
  <c r="R454" i="11" s="1"/>
  <c r="P455" i="11"/>
  <c r="P454" i="11" s="1"/>
  <c r="BI451" i="11"/>
  <c r="BH451" i="11"/>
  <c r="BG451" i="11"/>
  <c r="BF451" i="11"/>
  <c r="T451" i="11"/>
  <c r="R451" i="11"/>
  <c r="P451" i="11"/>
  <c r="BI446" i="11"/>
  <c r="BH446" i="11"/>
  <c r="BG446" i="11"/>
  <c r="BF446" i="11"/>
  <c r="T446" i="11"/>
  <c r="R446" i="11"/>
  <c r="P446" i="11"/>
  <c r="BI441" i="11"/>
  <c r="BH441" i="11"/>
  <c r="BG441" i="11"/>
  <c r="BF441" i="11"/>
  <c r="T441" i="11"/>
  <c r="R441" i="11"/>
  <c r="P441" i="11"/>
  <c r="BI435" i="11"/>
  <c r="BH435" i="11"/>
  <c r="BG435" i="11"/>
  <c r="BF435" i="11"/>
  <c r="T435" i="11"/>
  <c r="R435" i="11"/>
  <c r="P435" i="11"/>
  <c r="BI432" i="11"/>
  <c r="BH432" i="11"/>
  <c r="BG432" i="11"/>
  <c r="BF432" i="11"/>
  <c r="T432" i="11"/>
  <c r="R432" i="11"/>
  <c r="P432" i="11"/>
  <c r="BI429" i="11"/>
  <c r="BH429" i="11"/>
  <c r="BG429" i="11"/>
  <c r="BF429" i="11"/>
  <c r="T429" i="11"/>
  <c r="R429" i="11"/>
  <c r="P429" i="11"/>
  <c r="BI426" i="11"/>
  <c r="BH426" i="11"/>
  <c r="BG426" i="11"/>
  <c r="BF426" i="11"/>
  <c r="T426" i="11"/>
  <c r="R426" i="11"/>
  <c r="P426" i="11"/>
  <c r="BI423" i="11"/>
  <c r="BH423" i="11"/>
  <c r="BG423" i="11"/>
  <c r="BF423" i="11"/>
  <c r="T423" i="11"/>
  <c r="R423" i="11"/>
  <c r="P423" i="11"/>
  <c r="BI419" i="11"/>
  <c r="BH419" i="11"/>
  <c r="BG419" i="11"/>
  <c r="BF419" i="11"/>
  <c r="T419" i="11"/>
  <c r="R419" i="11"/>
  <c r="P419" i="11"/>
  <c r="BI415" i="11"/>
  <c r="BH415" i="11"/>
  <c r="BG415" i="11"/>
  <c r="BF415" i="11"/>
  <c r="T415" i="11"/>
  <c r="R415" i="11"/>
  <c r="P415" i="11"/>
  <c r="BI411" i="11"/>
  <c r="BH411" i="11"/>
  <c r="BG411" i="11"/>
  <c r="BF411" i="11"/>
  <c r="T411" i="11"/>
  <c r="R411" i="11"/>
  <c r="P411" i="11"/>
  <c r="BI407" i="11"/>
  <c r="BH407" i="11"/>
  <c r="BG407" i="11"/>
  <c r="BF407" i="11"/>
  <c r="T407" i="11"/>
  <c r="R407" i="11"/>
  <c r="P407" i="11"/>
  <c r="BI403" i="11"/>
  <c r="BH403" i="11"/>
  <c r="BG403" i="11"/>
  <c r="BF403" i="11"/>
  <c r="T403" i="11"/>
  <c r="R403" i="11"/>
  <c r="P403" i="11"/>
  <c r="BI399" i="11"/>
  <c r="BH399" i="11"/>
  <c r="BG399" i="11"/>
  <c r="BF399" i="11"/>
  <c r="T399" i="11"/>
  <c r="R399" i="11"/>
  <c r="P399" i="11"/>
  <c r="BI395" i="11"/>
  <c r="BH395" i="11"/>
  <c r="BG395" i="11"/>
  <c r="BF395" i="11"/>
  <c r="T395" i="11"/>
  <c r="R395" i="11"/>
  <c r="P395" i="11"/>
  <c r="BI391" i="11"/>
  <c r="BH391" i="11"/>
  <c r="BG391" i="11"/>
  <c r="BF391" i="11"/>
  <c r="T391" i="11"/>
  <c r="R391" i="11"/>
  <c r="P391" i="11"/>
  <c r="BI387" i="11"/>
  <c r="BH387" i="11"/>
  <c r="BG387" i="11"/>
  <c r="BF387" i="11"/>
  <c r="T387" i="11"/>
  <c r="R387" i="11"/>
  <c r="P387" i="11"/>
  <c r="BI383" i="11"/>
  <c r="BH383" i="11"/>
  <c r="BG383" i="11"/>
  <c r="BF383" i="11"/>
  <c r="T383" i="11"/>
  <c r="R383" i="11"/>
  <c r="P383" i="11"/>
  <c r="BI379" i="11"/>
  <c r="BH379" i="11"/>
  <c r="BG379" i="11"/>
  <c r="BF379" i="11"/>
  <c r="T379" i="11"/>
  <c r="R379" i="11"/>
  <c r="P379" i="11"/>
  <c r="BI375" i="11"/>
  <c r="BH375" i="11"/>
  <c r="BG375" i="11"/>
  <c r="BF375" i="11"/>
  <c r="T375" i="11"/>
  <c r="R375" i="11"/>
  <c r="P375" i="11"/>
  <c r="BI371" i="11"/>
  <c r="BH371" i="11"/>
  <c r="BG371" i="11"/>
  <c r="BF371" i="11"/>
  <c r="T371" i="11"/>
  <c r="R371" i="11"/>
  <c r="P371" i="11"/>
  <c r="BI367" i="11"/>
  <c r="BH367" i="11"/>
  <c r="BG367" i="11"/>
  <c r="BF367" i="11"/>
  <c r="T367" i="11"/>
  <c r="R367" i="11"/>
  <c r="P367" i="11"/>
  <c r="BI362" i="11"/>
  <c r="BH362" i="11"/>
  <c r="BG362" i="11"/>
  <c r="BF362" i="11"/>
  <c r="T362" i="11"/>
  <c r="R362" i="11"/>
  <c r="P362" i="11"/>
  <c r="BI358" i="11"/>
  <c r="BH358" i="11"/>
  <c r="BG358" i="11"/>
  <c r="BF358" i="11"/>
  <c r="T358" i="11"/>
  <c r="R358" i="11"/>
  <c r="P358" i="11"/>
  <c r="BI351" i="11"/>
  <c r="BH351" i="11"/>
  <c r="BG351" i="11"/>
  <c r="BF351" i="11"/>
  <c r="T351" i="11"/>
  <c r="R351" i="11"/>
  <c r="P351" i="11"/>
  <c r="BI347" i="11"/>
  <c r="BH347" i="11"/>
  <c r="BG347" i="11"/>
  <c r="BF347" i="11"/>
  <c r="T347" i="11"/>
  <c r="R347" i="11"/>
  <c r="P347" i="11"/>
  <c r="BI344" i="11"/>
  <c r="BH344" i="11"/>
  <c r="BG344" i="11"/>
  <c r="BF344" i="11"/>
  <c r="T344" i="11"/>
  <c r="R344" i="11"/>
  <c r="P344" i="11"/>
  <c r="BI337" i="11"/>
  <c r="BH337" i="11"/>
  <c r="BG337" i="11"/>
  <c r="BF337" i="11"/>
  <c r="T337" i="11"/>
  <c r="R337" i="11"/>
  <c r="P337" i="11"/>
  <c r="BI330" i="11"/>
  <c r="BH330" i="11"/>
  <c r="BG330" i="11"/>
  <c r="BF330" i="11"/>
  <c r="T330" i="11"/>
  <c r="R330" i="11"/>
  <c r="P330" i="11"/>
  <c r="BI325" i="11"/>
  <c r="BH325" i="11"/>
  <c r="BG325" i="11"/>
  <c r="BF325" i="11"/>
  <c r="T325" i="11"/>
  <c r="T324" i="11" s="1"/>
  <c r="R325" i="11"/>
  <c r="R324" i="11" s="1"/>
  <c r="P325" i="11"/>
  <c r="P324" i="11" s="1"/>
  <c r="BI321" i="11"/>
  <c r="BH321" i="11"/>
  <c r="BG321" i="11"/>
  <c r="BF321" i="11"/>
  <c r="T321" i="11"/>
  <c r="R321" i="11"/>
  <c r="R320" i="11" s="1"/>
  <c r="P321" i="11"/>
  <c r="BI314" i="11"/>
  <c r="BH314" i="11"/>
  <c r="BG314" i="11"/>
  <c r="BF314" i="11"/>
  <c r="T314" i="11"/>
  <c r="R314" i="11"/>
  <c r="P314" i="11"/>
  <c r="BI310" i="11"/>
  <c r="BH310" i="11"/>
  <c r="BG310" i="11"/>
  <c r="BF310" i="11"/>
  <c r="T310" i="11"/>
  <c r="R310" i="11"/>
  <c r="P310" i="11"/>
  <c r="BI306" i="11"/>
  <c r="BH306" i="11"/>
  <c r="BG306" i="11"/>
  <c r="BF306" i="11"/>
  <c r="T306" i="11"/>
  <c r="R306" i="11"/>
  <c r="P306" i="11"/>
  <c r="BI302" i="11"/>
  <c r="BH302" i="11"/>
  <c r="BG302" i="11"/>
  <c r="BF302" i="11"/>
  <c r="T302" i="11"/>
  <c r="R302" i="11"/>
  <c r="P302" i="11"/>
  <c r="BI296" i="11"/>
  <c r="BH296" i="11"/>
  <c r="BG296" i="11"/>
  <c r="BF296" i="11"/>
  <c r="T296" i="11"/>
  <c r="R296" i="11"/>
  <c r="P296" i="11"/>
  <c r="BI292" i="11"/>
  <c r="BH292" i="11"/>
  <c r="BG292" i="11"/>
  <c r="BF292" i="11"/>
  <c r="T292" i="11"/>
  <c r="R292" i="11"/>
  <c r="P292" i="11"/>
  <c r="BI287" i="11"/>
  <c r="BH287" i="11"/>
  <c r="BG287" i="11"/>
  <c r="BF287" i="11"/>
  <c r="T287" i="11"/>
  <c r="R287" i="11"/>
  <c r="P287" i="11"/>
  <c r="BI280" i="11"/>
  <c r="BH280" i="11"/>
  <c r="BG280" i="11"/>
  <c r="BF280" i="11"/>
  <c r="T280" i="11"/>
  <c r="R280" i="11"/>
  <c r="P280" i="11"/>
  <c r="BI275" i="11"/>
  <c r="BH275" i="11"/>
  <c r="BG275" i="11"/>
  <c r="BF275" i="11"/>
  <c r="T275" i="11"/>
  <c r="R275" i="11"/>
  <c r="P275" i="11"/>
  <c r="BI270" i="11"/>
  <c r="BH270" i="11"/>
  <c r="BG270" i="11"/>
  <c r="BF270" i="11"/>
  <c r="T270" i="11"/>
  <c r="R270" i="11"/>
  <c r="P270" i="11"/>
  <c r="BI264" i="11"/>
  <c r="BH264" i="11"/>
  <c r="BG264" i="11"/>
  <c r="BF264" i="11"/>
  <c r="T264" i="11"/>
  <c r="R264" i="11"/>
  <c r="P264" i="11"/>
  <c r="BI260" i="11"/>
  <c r="BH260" i="11"/>
  <c r="BG260" i="11"/>
  <c r="BF260" i="11"/>
  <c r="T260" i="11"/>
  <c r="R260" i="11"/>
  <c r="P260" i="11"/>
  <c r="BI256" i="11"/>
  <c r="BH256" i="11"/>
  <c r="BG256" i="11"/>
  <c r="BF256" i="11"/>
  <c r="T256" i="11"/>
  <c r="R256" i="11"/>
  <c r="P256" i="11"/>
  <c r="BI252" i="11"/>
  <c r="BH252" i="11"/>
  <c r="BG252" i="11"/>
  <c r="BF252" i="11"/>
  <c r="T252" i="11"/>
  <c r="R252" i="11"/>
  <c r="P252" i="11"/>
  <c r="BI248" i="11"/>
  <c r="BH248" i="11"/>
  <c r="BG248" i="11"/>
  <c r="BF248" i="11"/>
  <c r="T248" i="11"/>
  <c r="R248" i="11"/>
  <c r="P248" i="11"/>
  <c r="BI243" i="11"/>
  <c r="BH243" i="11"/>
  <c r="BG243" i="11"/>
  <c r="BF243" i="11"/>
  <c r="T243" i="11"/>
  <c r="R243" i="11"/>
  <c r="P243" i="11"/>
  <c r="BI239" i="11"/>
  <c r="BH239" i="11"/>
  <c r="BG239" i="11"/>
  <c r="BF239" i="11"/>
  <c r="T239" i="11"/>
  <c r="R239" i="11"/>
  <c r="P239" i="11"/>
  <c r="BI235" i="11"/>
  <c r="BH235" i="11"/>
  <c r="BG235" i="11"/>
  <c r="BF235" i="11"/>
  <c r="T235" i="11"/>
  <c r="R235" i="11"/>
  <c r="P235" i="11"/>
  <c r="BI231" i="11"/>
  <c r="BH231" i="11"/>
  <c r="BG231" i="11"/>
  <c r="BF231" i="11"/>
  <c r="T231" i="11"/>
  <c r="R231" i="11"/>
  <c r="P231" i="11"/>
  <c r="BI227" i="11"/>
  <c r="BH227" i="11"/>
  <c r="BG227" i="11"/>
  <c r="BF227" i="11"/>
  <c r="T227" i="11"/>
  <c r="R227" i="11"/>
  <c r="P227" i="11"/>
  <c r="BI221" i="11"/>
  <c r="BH221" i="11"/>
  <c r="BG221" i="11"/>
  <c r="BF221" i="11"/>
  <c r="T221" i="11"/>
  <c r="R221" i="11"/>
  <c r="P221" i="11"/>
  <c r="BI217" i="11"/>
  <c r="BH217" i="11"/>
  <c r="BG217" i="11"/>
  <c r="BF217" i="11"/>
  <c r="T217" i="11"/>
  <c r="R217" i="11"/>
  <c r="P217" i="11"/>
  <c r="BI213" i="11"/>
  <c r="BH213" i="11"/>
  <c r="BG213" i="11"/>
  <c r="BF213" i="11"/>
  <c r="T213" i="11"/>
  <c r="R213" i="11"/>
  <c r="P213" i="11"/>
  <c r="BI207" i="11"/>
  <c r="BH207" i="11"/>
  <c r="BG207" i="11"/>
  <c r="BF207" i="11"/>
  <c r="T207" i="11"/>
  <c r="R207" i="11"/>
  <c r="P207" i="11"/>
  <c r="BI201" i="11"/>
  <c r="BH201" i="11"/>
  <c r="BG201" i="11"/>
  <c r="BF201" i="11"/>
  <c r="T201" i="11"/>
  <c r="R201" i="11"/>
  <c r="P201" i="11"/>
  <c r="BI195" i="11"/>
  <c r="BH195" i="11"/>
  <c r="BG195" i="11"/>
  <c r="BF195" i="11"/>
  <c r="T195" i="11"/>
  <c r="R195" i="11"/>
  <c r="P195" i="11"/>
  <c r="BI189" i="11"/>
  <c r="BH189" i="11"/>
  <c r="BG189" i="11"/>
  <c r="BF189" i="11"/>
  <c r="T189" i="11"/>
  <c r="R189" i="11"/>
  <c r="P189" i="11"/>
  <c r="BI179" i="11"/>
  <c r="BH179" i="11"/>
  <c r="BG179" i="11"/>
  <c r="BF179" i="11"/>
  <c r="T179" i="11"/>
  <c r="R179" i="11"/>
  <c r="P179" i="11"/>
  <c r="BI174" i="11"/>
  <c r="BH174" i="11"/>
  <c r="BG174" i="11"/>
  <c r="BF174" i="11"/>
  <c r="T174" i="11"/>
  <c r="R174" i="11"/>
  <c r="P174" i="11"/>
  <c r="BI170" i="11"/>
  <c r="BH170" i="11"/>
  <c r="BG170" i="11"/>
  <c r="BF170" i="11"/>
  <c r="T170" i="11"/>
  <c r="R170" i="11"/>
  <c r="P170" i="11"/>
  <c r="BI163" i="11"/>
  <c r="BH163" i="11"/>
  <c r="BG163" i="11"/>
  <c r="BF163" i="11"/>
  <c r="T163" i="11"/>
  <c r="R163" i="11"/>
  <c r="P163" i="11"/>
  <c r="BI158" i="11"/>
  <c r="BH158" i="11"/>
  <c r="BG158" i="11"/>
  <c r="BF158" i="11"/>
  <c r="T158" i="11"/>
  <c r="R158" i="11"/>
  <c r="P158" i="11"/>
  <c r="BI154" i="11"/>
  <c r="BH154" i="11"/>
  <c r="BG154" i="11"/>
  <c r="BF154" i="11"/>
  <c r="T154" i="11"/>
  <c r="R154" i="11"/>
  <c r="P154" i="11"/>
  <c r="BI149" i="11"/>
  <c r="BH149" i="11"/>
  <c r="BG149" i="11"/>
  <c r="BF149" i="11"/>
  <c r="T149" i="11"/>
  <c r="R149" i="11"/>
  <c r="P149" i="11"/>
  <c r="BI141" i="11"/>
  <c r="BH141" i="11"/>
  <c r="BG141" i="11"/>
  <c r="BF141" i="11"/>
  <c r="T141" i="11"/>
  <c r="R141" i="11"/>
  <c r="P141" i="11"/>
  <c r="BI137" i="11"/>
  <c r="BH137" i="11"/>
  <c r="BG137" i="11"/>
  <c r="BF137" i="11"/>
  <c r="T137" i="11"/>
  <c r="R137" i="11"/>
  <c r="P137" i="11"/>
  <c r="BI133" i="11"/>
  <c r="BH133" i="11"/>
  <c r="BG133" i="11"/>
  <c r="BF133" i="11"/>
  <c r="T133" i="11"/>
  <c r="R133" i="11"/>
  <c r="P133" i="11"/>
  <c r="BI129" i="11"/>
  <c r="BH129" i="11"/>
  <c r="BG129" i="11"/>
  <c r="BF129" i="11"/>
  <c r="T129" i="11"/>
  <c r="R129" i="11"/>
  <c r="P129" i="11"/>
  <c r="BI125" i="11"/>
  <c r="BH125" i="11"/>
  <c r="BG125" i="11"/>
  <c r="BF125" i="11"/>
  <c r="T125" i="11"/>
  <c r="R125" i="11"/>
  <c r="P125" i="11"/>
  <c r="BI121" i="11"/>
  <c r="BH121" i="11"/>
  <c r="BG121" i="11"/>
  <c r="BF121" i="11"/>
  <c r="T121" i="11"/>
  <c r="R121" i="11"/>
  <c r="P121" i="11"/>
  <c r="BI115" i="11"/>
  <c r="BH115" i="11"/>
  <c r="BG115" i="11"/>
  <c r="BF115" i="11"/>
  <c r="T115" i="11"/>
  <c r="R115" i="11"/>
  <c r="P115" i="11"/>
  <c r="BI109" i="11"/>
  <c r="BH109" i="11"/>
  <c r="BG109" i="11"/>
  <c r="BF109" i="11"/>
  <c r="T109" i="11"/>
  <c r="R109" i="11"/>
  <c r="P109" i="11"/>
  <c r="F100" i="11"/>
  <c r="E98" i="11"/>
  <c r="F56" i="11"/>
  <c r="E54" i="11"/>
  <c r="J26" i="11"/>
  <c r="E26" i="11"/>
  <c r="J59" i="11" s="1"/>
  <c r="J25" i="11"/>
  <c r="J23" i="11"/>
  <c r="E23" i="11"/>
  <c r="J102" i="11" s="1"/>
  <c r="J22" i="11"/>
  <c r="J20" i="11"/>
  <c r="E20" i="11"/>
  <c r="F59" i="11"/>
  <c r="J19" i="11"/>
  <c r="J17" i="11"/>
  <c r="E17" i="11"/>
  <c r="F102" i="11"/>
  <c r="J16" i="11"/>
  <c r="J14" i="11"/>
  <c r="J56" i="11"/>
  <c r="E7" i="11"/>
  <c r="E94" i="11"/>
  <c r="J39" i="10"/>
  <c r="J38" i="10"/>
  <c r="AY64" i="1" s="1"/>
  <c r="J37" i="10"/>
  <c r="AX64" i="1" s="1"/>
  <c r="BI105" i="10"/>
  <c r="BH105" i="10"/>
  <c r="BG105" i="10"/>
  <c r="BF105" i="10"/>
  <c r="T105" i="10"/>
  <c r="R105" i="10"/>
  <c r="P105" i="10"/>
  <c r="BI102" i="10"/>
  <c r="BH102" i="10"/>
  <c r="BG102" i="10"/>
  <c r="BF102" i="10"/>
  <c r="T102" i="10"/>
  <c r="R102" i="10"/>
  <c r="P102" i="10"/>
  <c r="BI97" i="10"/>
  <c r="BH97" i="10"/>
  <c r="BG97" i="10"/>
  <c r="BF97" i="10"/>
  <c r="T97" i="10"/>
  <c r="R97" i="10"/>
  <c r="P97" i="10"/>
  <c r="BI92" i="10"/>
  <c r="BH92" i="10"/>
  <c r="BG92" i="10"/>
  <c r="BF92" i="10"/>
  <c r="T92" i="10"/>
  <c r="T91" i="10" s="1"/>
  <c r="T90" i="10" s="1"/>
  <c r="R92" i="10"/>
  <c r="R91" i="10"/>
  <c r="R90" i="10"/>
  <c r="P92" i="10"/>
  <c r="P91" i="10"/>
  <c r="P90" i="10" s="1"/>
  <c r="F83" i="10"/>
  <c r="E81" i="10"/>
  <c r="F56" i="10"/>
  <c r="E54" i="10"/>
  <c r="J26" i="10"/>
  <c r="E26" i="10"/>
  <c r="J86" i="10" s="1"/>
  <c r="J25" i="10"/>
  <c r="J23" i="10"/>
  <c r="E23" i="10"/>
  <c r="J58" i="10" s="1"/>
  <c r="J22" i="10"/>
  <c r="J20" i="10"/>
  <c r="E20" i="10"/>
  <c r="F59" i="10" s="1"/>
  <c r="J19" i="10"/>
  <c r="J17" i="10"/>
  <c r="E17" i="10"/>
  <c r="F85" i="10"/>
  <c r="J16" i="10"/>
  <c r="J14" i="10"/>
  <c r="J83" i="10" s="1"/>
  <c r="E7" i="10"/>
  <c r="E77" i="10" s="1"/>
  <c r="J39" i="9"/>
  <c r="J38" i="9"/>
  <c r="AY63" i="1" s="1"/>
  <c r="J37" i="9"/>
  <c r="AX63" i="1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4" i="9"/>
  <c r="BH124" i="9"/>
  <c r="BG124" i="9"/>
  <c r="BF124" i="9"/>
  <c r="T124" i="9"/>
  <c r="R124" i="9"/>
  <c r="P124" i="9"/>
  <c r="BI120" i="9"/>
  <c r="BH120" i="9"/>
  <c r="BG120" i="9"/>
  <c r="BF120" i="9"/>
  <c r="T120" i="9"/>
  <c r="R120" i="9"/>
  <c r="P120" i="9"/>
  <c r="BI113" i="9"/>
  <c r="BH113" i="9"/>
  <c r="BG113" i="9"/>
  <c r="BF113" i="9"/>
  <c r="T113" i="9"/>
  <c r="R113" i="9"/>
  <c r="P113" i="9"/>
  <c r="BI109" i="9"/>
  <c r="BH109" i="9"/>
  <c r="BG109" i="9"/>
  <c r="BF109" i="9"/>
  <c r="T109" i="9"/>
  <c r="R109" i="9"/>
  <c r="P109" i="9"/>
  <c r="BI105" i="9"/>
  <c r="BH105" i="9"/>
  <c r="BG105" i="9"/>
  <c r="BF105" i="9"/>
  <c r="T105" i="9"/>
  <c r="R105" i="9"/>
  <c r="P105" i="9"/>
  <c r="BI97" i="9"/>
  <c r="BH97" i="9"/>
  <c r="BG97" i="9"/>
  <c r="BF97" i="9"/>
  <c r="T97" i="9"/>
  <c r="R97" i="9"/>
  <c r="P97" i="9"/>
  <c r="BI92" i="9"/>
  <c r="BH92" i="9"/>
  <c r="BG92" i="9"/>
  <c r="BF92" i="9"/>
  <c r="T92" i="9"/>
  <c r="R92" i="9"/>
  <c r="P92" i="9"/>
  <c r="F83" i="9"/>
  <c r="E81" i="9"/>
  <c r="F56" i="9"/>
  <c r="E54" i="9"/>
  <c r="J26" i="9"/>
  <c r="E26" i="9"/>
  <c r="J59" i="9"/>
  <c r="J25" i="9"/>
  <c r="J23" i="9"/>
  <c r="E23" i="9"/>
  <c r="J85" i="9"/>
  <c r="J22" i="9"/>
  <c r="J20" i="9"/>
  <c r="E20" i="9"/>
  <c r="F59" i="9" s="1"/>
  <c r="J19" i="9"/>
  <c r="J17" i="9"/>
  <c r="E17" i="9"/>
  <c r="F85" i="9" s="1"/>
  <c r="J16" i="9"/>
  <c r="J14" i="9"/>
  <c r="J56" i="9"/>
  <c r="E7" i="9"/>
  <c r="E50" i="9"/>
  <c r="J39" i="8"/>
  <c r="J38" i="8"/>
  <c r="AY62" i="1"/>
  <c r="J37" i="8"/>
  <c r="AX62" i="1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4" i="8"/>
  <c r="BH124" i="8"/>
  <c r="BG124" i="8"/>
  <c r="BF124" i="8"/>
  <c r="T124" i="8"/>
  <c r="R124" i="8"/>
  <c r="P124" i="8"/>
  <c r="BI118" i="8"/>
  <c r="BH118" i="8"/>
  <c r="BG118" i="8"/>
  <c r="BF118" i="8"/>
  <c r="T118" i="8"/>
  <c r="R118" i="8"/>
  <c r="P118" i="8"/>
  <c r="BI112" i="8"/>
  <c r="BH112" i="8"/>
  <c r="BG112" i="8"/>
  <c r="BF112" i="8"/>
  <c r="T112" i="8"/>
  <c r="R112" i="8"/>
  <c r="P112" i="8"/>
  <c r="BI109" i="8"/>
  <c r="BH109" i="8"/>
  <c r="BG109" i="8"/>
  <c r="BF109" i="8"/>
  <c r="T109" i="8"/>
  <c r="R109" i="8"/>
  <c r="P109" i="8"/>
  <c r="BI105" i="8"/>
  <c r="BH105" i="8"/>
  <c r="BG105" i="8"/>
  <c r="BF105" i="8"/>
  <c r="T105" i="8"/>
  <c r="R105" i="8"/>
  <c r="P105" i="8"/>
  <c r="BI101" i="8"/>
  <c r="BH101" i="8"/>
  <c r="BG101" i="8"/>
  <c r="BF101" i="8"/>
  <c r="T101" i="8"/>
  <c r="R101" i="8"/>
  <c r="P101" i="8"/>
  <c r="BI95" i="8"/>
  <c r="BH95" i="8"/>
  <c r="BG95" i="8"/>
  <c r="BF95" i="8"/>
  <c r="T95" i="8"/>
  <c r="R95" i="8"/>
  <c r="P95" i="8"/>
  <c r="BI91" i="8"/>
  <c r="BH91" i="8"/>
  <c r="BG91" i="8"/>
  <c r="BF91" i="8"/>
  <c r="T91" i="8"/>
  <c r="T90" i="8"/>
  <c r="R91" i="8"/>
  <c r="R90" i="8"/>
  <c r="P91" i="8"/>
  <c r="P90" i="8"/>
  <c r="F82" i="8"/>
  <c r="E80" i="8"/>
  <c r="F56" i="8"/>
  <c r="E54" i="8"/>
  <c r="J26" i="8"/>
  <c r="E26" i="8"/>
  <c r="J85" i="8"/>
  <c r="J25" i="8"/>
  <c r="J23" i="8"/>
  <c r="E23" i="8"/>
  <c r="J58" i="8" s="1"/>
  <c r="J22" i="8"/>
  <c r="J20" i="8"/>
  <c r="E20" i="8"/>
  <c r="F59" i="8" s="1"/>
  <c r="J19" i="8"/>
  <c r="J17" i="8"/>
  <c r="E17" i="8"/>
  <c r="F84" i="8" s="1"/>
  <c r="J16" i="8"/>
  <c r="J14" i="8"/>
  <c r="J82" i="8" s="1"/>
  <c r="E7" i="8"/>
  <c r="E50" i="8" s="1"/>
  <c r="J39" i="7"/>
  <c r="J38" i="7"/>
  <c r="AY61" i="1"/>
  <c r="J37" i="7"/>
  <c r="AX61" i="1"/>
  <c r="BI533" i="7"/>
  <c r="BH533" i="7"/>
  <c r="BG533" i="7"/>
  <c r="BF533" i="7"/>
  <c r="T533" i="7"/>
  <c r="R533" i="7"/>
  <c r="P533" i="7"/>
  <c r="BI530" i="7"/>
  <c r="BH530" i="7"/>
  <c r="BG530" i="7"/>
  <c r="BF530" i="7"/>
  <c r="T530" i="7"/>
  <c r="R530" i="7"/>
  <c r="P530" i="7"/>
  <c r="BI526" i="7"/>
  <c r="BH526" i="7"/>
  <c r="BG526" i="7"/>
  <c r="BF526" i="7"/>
  <c r="T526" i="7"/>
  <c r="R526" i="7"/>
  <c r="P526" i="7"/>
  <c r="BI522" i="7"/>
  <c r="BH522" i="7"/>
  <c r="BG522" i="7"/>
  <c r="BF522" i="7"/>
  <c r="T522" i="7"/>
  <c r="R522" i="7"/>
  <c r="P522" i="7"/>
  <c r="BI518" i="7"/>
  <c r="BH518" i="7"/>
  <c r="BG518" i="7"/>
  <c r="BF518" i="7"/>
  <c r="T518" i="7"/>
  <c r="R518" i="7"/>
  <c r="P518" i="7"/>
  <c r="BI514" i="7"/>
  <c r="BH514" i="7"/>
  <c r="BG514" i="7"/>
  <c r="BF514" i="7"/>
  <c r="T514" i="7"/>
  <c r="R514" i="7"/>
  <c r="P514" i="7"/>
  <c r="BI510" i="7"/>
  <c r="BH510" i="7"/>
  <c r="BG510" i="7"/>
  <c r="BF510" i="7"/>
  <c r="T510" i="7"/>
  <c r="R510" i="7"/>
  <c r="P510" i="7"/>
  <c r="BI506" i="7"/>
  <c r="BH506" i="7"/>
  <c r="BG506" i="7"/>
  <c r="BF506" i="7"/>
  <c r="T506" i="7"/>
  <c r="R506" i="7"/>
  <c r="P506" i="7"/>
  <c r="BI501" i="7"/>
  <c r="BH501" i="7"/>
  <c r="BG501" i="7"/>
  <c r="BF501" i="7"/>
  <c r="T501" i="7"/>
  <c r="R501" i="7"/>
  <c r="P501" i="7"/>
  <c r="BI498" i="7"/>
  <c r="BH498" i="7"/>
  <c r="BG498" i="7"/>
  <c r="BF498" i="7"/>
  <c r="T498" i="7"/>
  <c r="R498" i="7"/>
  <c r="P498" i="7"/>
  <c r="BI494" i="7"/>
  <c r="BH494" i="7"/>
  <c r="BG494" i="7"/>
  <c r="BF494" i="7"/>
  <c r="T494" i="7"/>
  <c r="R494" i="7"/>
  <c r="P494" i="7"/>
  <c r="BI491" i="7"/>
  <c r="BH491" i="7"/>
  <c r="BG491" i="7"/>
  <c r="BF491" i="7"/>
  <c r="T491" i="7"/>
  <c r="R491" i="7"/>
  <c r="P491" i="7"/>
  <c r="BI488" i="7"/>
  <c r="BH488" i="7"/>
  <c r="BG488" i="7"/>
  <c r="BF488" i="7"/>
  <c r="T488" i="7"/>
  <c r="R488" i="7"/>
  <c r="P488" i="7"/>
  <c r="BI485" i="7"/>
  <c r="BH485" i="7"/>
  <c r="BG485" i="7"/>
  <c r="BF485" i="7"/>
  <c r="T485" i="7"/>
  <c r="R485" i="7"/>
  <c r="P485" i="7"/>
  <c r="BI482" i="7"/>
  <c r="BH482" i="7"/>
  <c r="BG482" i="7"/>
  <c r="BF482" i="7"/>
  <c r="T482" i="7"/>
  <c r="R482" i="7"/>
  <c r="P482" i="7"/>
  <c r="BI479" i="7"/>
  <c r="BH479" i="7"/>
  <c r="BG479" i="7"/>
  <c r="BF479" i="7"/>
  <c r="T479" i="7"/>
  <c r="R479" i="7"/>
  <c r="P479" i="7"/>
  <c r="BI477" i="7"/>
  <c r="BH477" i="7"/>
  <c r="BG477" i="7"/>
  <c r="BF477" i="7"/>
  <c r="T477" i="7"/>
  <c r="R477" i="7"/>
  <c r="P477" i="7"/>
  <c r="BI474" i="7"/>
  <c r="BH474" i="7"/>
  <c r="BG474" i="7"/>
  <c r="BF474" i="7"/>
  <c r="T474" i="7"/>
  <c r="R474" i="7"/>
  <c r="P474" i="7"/>
  <c r="BI472" i="7"/>
  <c r="BH472" i="7"/>
  <c r="BG472" i="7"/>
  <c r="BF472" i="7"/>
  <c r="T472" i="7"/>
  <c r="R472" i="7"/>
  <c r="P472" i="7"/>
  <c r="BI469" i="7"/>
  <c r="BH469" i="7"/>
  <c r="BG469" i="7"/>
  <c r="BF469" i="7"/>
  <c r="T469" i="7"/>
  <c r="R469" i="7"/>
  <c r="P469" i="7"/>
  <c r="BI467" i="7"/>
  <c r="BH467" i="7"/>
  <c r="BG467" i="7"/>
  <c r="BF467" i="7"/>
  <c r="T467" i="7"/>
  <c r="R467" i="7"/>
  <c r="P467" i="7"/>
  <c r="BI463" i="7"/>
  <c r="BH463" i="7"/>
  <c r="BG463" i="7"/>
  <c r="BF463" i="7"/>
  <c r="T463" i="7"/>
  <c r="R463" i="7"/>
  <c r="P463" i="7"/>
  <c r="BI461" i="7"/>
  <c r="BH461" i="7"/>
  <c r="BG461" i="7"/>
  <c r="BF461" i="7"/>
  <c r="T461" i="7"/>
  <c r="R461" i="7"/>
  <c r="P461" i="7"/>
  <c r="BI459" i="7"/>
  <c r="BH459" i="7"/>
  <c r="BG459" i="7"/>
  <c r="BF459" i="7"/>
  <c r="T459" i="7"/>
  <c r="R459" i="7"/>
  <c r="P459" i="7"/>
  <c r="BI457" i="7"/>
  <c r="BH457" i="7"/>
  <c r="BG457" i="7"/>
  <c r="BF457" i="7"/>
  <c r="T457" i="7"/>
  <c r="R457" i="7"/>
  <c r="P457" i="7"/>
  <c r="BI453" i="7"/>
  <c r="BH453" i="7"/>
  <c r="BG453" i="7"/>
  <c r="BF453" i="7"/>
  <c r="T453" i="7"/>
  <c r="R453" i="7"/>
  <c r="P453" i="7"/>
  <c r="BI450" i="7"/>
  <c r="BH450" i="7"/>
  <c r="BG450" i="7"/>
  <c r="BF450" i="7"/>
  <c r="T450" i="7"/>
  <c r="R450" i="7"/>
  <c r="P450" i="7"/>
  <c r="BI447" i="7"/>
  <c r="BH447" i="7"/>
  <c r="BG447" i="7"/>
  <c r="BF447" i="7"/>
  <c r="T447" i="7"/>
  <c r="R447" i="7"/>
  <c r="P447" i="7"/>
  <c r="BI444" i="7"/>
  <c r="BH444" i="7"/>
  <c r="BG444" i="7"/>
  <c r="BF444" i="7"/>
  <c r="T444" i="7"/>
  <c r="R444" i="7"/>
  <c r="P444" i="7"/>
  <c r="BI441" i="7"/>
  <c r="BH441" i="7"/>
  <c r="BG441" i="7"/>
  <c r="BF441" i="7"/>
  <c r="T441" i="7"/>
  <c r="R441" i="7"/>
  <c r="P441" i="7"/>
  <c r="BI438" i="7"/>
  <c r="BH438" i="7"/>
  <c r="BG438" i="7"/>
  <c r="BF438" i="7"/>
  <c r="T438" i="7"/>
  <c r="R438" i="7"/>
  <c r="P438" i="7"/>
  <c r="BI435" i="7"/>
  <c r="BH435" i="7"/>
  <c r="BG435" i="7"/>
  <c r="BF435" i="7"/>
  <c r="T435" i="7"/>
  <c r="R435" i="7"/>
  <c r="P435" i="7"/>
  <c r="BI433" i="7"/>
  <c r="BH433" i="7"/>
  <c r="BG433" i="7"/>
  <c r="BF433" i="7"/>
  <c r="T433" i="7"/>
  <c r="R433" i="7"/>
  <c r="P433" i="7"/>
  <c r="BI429" i="7"/>
  <c r="BH429" i="7"/>
  <c r="BG429" i="7"/>
  <c r="BF429" i="7"/>
  <c r="T429" i="7"/>
  <c r="R429" i="7"/>
  <c r="P429" i="7"/>
  <c r="BI425" i="7"/>
  <c r="BH425" i="7"/>
  <c r="BG425" i="7"/>
  <c r="BF425" i="7"/>
  <c r="T425" i="7"/>
  <c r="R425" i="7"/>
  <c r="P425" i="7"/>
  <c r="BI418" i="7"/>
  <c r="BH418" i="7"/>
  <c r="BG418" i="7"/>
  <c r="BF418" i="7"/>
  <c r="T418" i="7"/>
  <c r="R418" i="7"/>
  <c r="P418" i="7"/>
  <c r="BI416" i="7"/>
  <c r="BH416" i="7"/>
  <c r="BG416" i="7"/>
  <c r="BF416" i="7"/>
  <c r="T416" i="7"/>
  <c r="R416" i="7"/>
  <c r="P416" i="7"/>
  <c r="BI412" i="7"/>
  <c r="BH412" i="7"/>
  <c r="BG412" i="7"/>
  <c r="BF412" i="7"/>
  <c r="T412" i="7"/>
  <c r="R412" i="7"/>
  <c r="P412" i="7"/>
  <c r="BI409" i="7"/>
  <c r="BH409" i="7"/>
  <c r="BG409" i="7"/>
  <c r="BF409" i="7"/>
  <c r="T409" i="7"/>
  <c r="R409" i="7"/>
  <c r="P409" i="7"/>
  <c r="BI407" i="7"/>
  <c r="BH407" i="7"/>
  <c r="BG407" i="7"/>
  <c r="BF407" i="7"/>
  <c r="T407" i="7"/>
  <c r="R407" i="7"/>
  <c r="P407" i="7"/>
  <c r="BI404" i="7"/>
  <c r="BH404" i="7"/>
  <c r="BG404" i="7"/>
  <c r="BF404" i="7"/>
  <c r="T404" i="7"/>
  <c r="R404" i="7"/>
  <c r="P404" i="7"/>
  <c r="BI400" i="7"/>
  <c r="BH400" i="7"/>
  <c r="BG400" i="7"/>
  <c r="BF400" i="7"/>
  <c r="T400" i="7"/>
  <c r="R400" i="7"/>
  <c r="P400" i="7"/>
  <c r="BI397" i="7"/>
  <c r="BH397" i="7"/>
  <c r="BG397" i="7"/>
  <c r="BF397" i="7"/>
  <c r="T397" i="7"/>
  <c r="R397" i="7"/>
  <c r="P397" i="7"/>
  <c r="BI394" i="7"/>
  <c r="BH394" i="7"/>
  <c r="BG394" i="7"/>
  <c r="BF394" i="7"/>
  <c r="T394" i="7"/>
  <c r="R394" i="7"/>
  <c r="P394" i="7"/>
  <c r="BI391" i="7"/>
  <c r="BH391" i="7"/>
  <c r="BG391" i="7"/>
  <c r="BF391" i="7"/>
  <c r="T391" i="7"/>
  <c r="R391" i="7"/>
  <c r="P391" i="7"/>
  <c r="BI388" i="7"/>
  <c r="BH388" i="7"/>
  <c r="BG388" i="7"/>
  <c r="BF388" i="7"/>
  <c r="T388" i="7"/>
  <c r="R388" i="7"/>
  <c r="P388" i="7"/>
  <c r="BI385" i="7"/>
  <c r="BH385" i="7"/>
  <c r="BG385" i="7"/>
  <c r="BF385" i="7"/>
  <c r="T385" i="7"/>
  <c r="R385" i="7"/>
  <c r="P385" i="7"/>
  <c r="BI383" i="7"/>
  <c r="BH383" i="7"/>
  <c r="BG383" i="7"/>
  <c r="BF383" i="7"/>
  <c r="T383" i="7"/>
  <c r="R383" i="7"/>
  <c r="P383" i="7"/>
  <c r="BI380" i="7"/>
  <c r="BH380" i="7"/>
  <c r="BG380" i="7"/>
  <c r="BF380" i="7"/>
  <c r="T380" i="7"/>
  <c r="R380" i="7"/>
  <c r="P380" i="7"/>
  <c r="BI378" i="7"/>
  <c r="BH378" i="7"/>
  <c r="BG378" i="7"/>
  <c r="BF378" i="7"/>
  <c r="T378" i="7"/>
  <c r="R378" i="7"/>
  <c r="P378" i="7"/>
  <c r="BI375" i="7"/>
  <c r="BH375" i="7"/>
  <c r="BG375" i="7"/>
  <c r="BF375" i="7"/>
  <c r="T375" i="7"/>
  <c r="R375" i="7"/>
  <c r="P375" i="7"/>
  <c r="BI372" i="7"/>
  <c r="BH372" i="7"/>
  <c r="BG372" i="7"/>
  <c r="BF372" i="7"/>
  <c r="T372" i="7"/>
  <c r="R372" i="7"/>
  <c r="P372" i="7"/>
  <c r="BI369" i="7"/>
  <c r="BH369" i="7"/>
  <c r="BG369" i="7"/>
  <c r="BF369" i="7"/>
  <c r="T369" i="7"/>
  <c r="R369" i="7"/>
  <c r="P369" i="7"/>
  <c r="BI367" i="7"/>
  <c r="BH367" i="7"/>
  <c r="BG367" i="7"/>
  <c r="BF367" i="7"/>
  <c r="T367" i="7"/>
  <c r="R367" i="7"/>
  <c r="P367" i="7"/>
  <c r="BI364" i="7"/>
  <c r="BH364" i="7"/>
  <c r="BG364" i="7"/>
  <c r="BF364" i="7"/>
  <c r="T364" i="7"/>
  <c r="R364" i="7"/>
  <c r="P364" i="7"/>
  <c r="BI361" i="7"/>
  <c r="BH361" i="7"/>
  <c r="BG361" i="7"/>
  <c r="BF361" i="7"/>
  <c r="T361" i="7"/>
  <c r="R361" i="7"/>
  <c r="P361" i="7"/>
  <c r="BI357" i="7"/>
  <c r="BH357" i="7"/>
  <c r="BG357" i="7"/>
  <c r="BF357" i="7"/>
  <c r="T357" i="7"/>
  <c r="R357" i="7"/>
  <c r="P357" i="7"/>
  <c r="BI354" i="7"/>
  <c r="BH354" i="7"/>
  <c r="BG354" i="7"/>
  <c r="BF354" i="7"/>
  <c r="T354" i="7"/>
  <c r="R354" i="7"/>
  <c r="P354" i="7"/>
  <c r="BI350" i="7"/>
  <c r="BH350" i="7"/>
  <c r="BG350" i="7"/>
  <c r="BF350" i="7"/>
  <c r="T350" i="7"/>
  <c r="R350" i="7"/>
  <c r="P350" i="7"/>
  <c r="BI347" i="7"/>
  <c r="BH347" i="7"/>
  <c r="BG347" i="7"/>
  <c r="BF347" i="7"/>
  <c r="T347" i="7"/>
  <c r="R347" i="7"/>
  <c r="P347" i="7"/>
  <c r="BI344" i="7"/>
  <c r="BH344" i="7"/>
  <c r="BG344" i="7"/>
  <c r="BF344" i="7"/>
  <c r="T344" i="7"/>
  <c r="R344" i="7"/>
  <c r="P344" i="7"/>
  <c r="BI341" i="7"/>
  <c r="BH341" i="7"/>
  <c r="BG341" i="7"/>
  <c r="BF341" i="7"/>
  <c r="T341" i="7"/>
  <c r="R341" i="7"/>
  <c r="P341" i="7"/>
  <c r="BI337" i="7"/>
  <c r="BH337" i="7"/>
  <c r="BG337" i="7"/>
  <c r="BF337" i="7"/>
  <c r="T337" i="7"/>
  <c r="R337" i="7"/>
  <c r="P337" i="7"/>
  <c r="BI334" i="7"/>
  <c r="BH334" i="7"/>
  <c r="BG334" i="7"/>
  <c r="BF334" i="7"/>
  <c r="T334" i="7"/>
  <c r="R334" i="7"/>
  <c r="P334" i="7"/>
  <c r="BI330" i="7"/>
  <c r="BH330" i="7"/>
  <c r="BG330" i="7"/>
  <c r="BF330" i="7"/>
  <c r="T330" i="7"/>
  <c r="R330" i="7"/>
  <c r="P330" i="7"/>
  <c r="BI326" i="7"/>
  <c r="BH326" i="7"/>
  <c r="BG326" i="7"/>
  <c r="BF326" i="7"/>
  <c r="T326" i="7"/>
  <c r="R326" i="7"/>
  <c r="P326" i="7"/>
  <c r="BI322" i="7"/>
  <c r="BH322" i="7"/>
  <c r="BG322" i="7"/>
  <c r="BF322" i="7"/>
  <c r="T322" i="7"/>
  <c r="R322" i="7"/>
  <c r="P322" i="7"/>
  <c r="BI318" i="7"/>
  <c r="BH318" i="7"/>
  <c r="BG318" i="7"/>
  <c r="BF318" i="7"/>
  <c r="T318" i="7"/>
  <c r="R318" i="7"/>
  <c r="P318" i="7"/>
  <c r="BI314" i="7"/>
  <c r="BH314" i="7"/>
  <c r="BG314" i="7"/>
  <c r="BF314" i="7"/>
  <c r="T314" i="7"/>
  <c r="R314" i="7"/>
  <c r="P314" i="7"/>
  <c r="BI311" i="7"/>
  <c r="BH311" i="7"/>
  <c r="BG311" i="7"/>
  <c r="BF311" i="7"/>
  <c r="T311" i="7"/>
  <c r="R311" i="7"/>
  <c r="P311" i="7"/>
  <c r="BI308" i="7"/>
  <c r="BH308" i="7"/>
  <c r="BG308" i="7"/>
  <c r="BF308" i="7"/>
  <c r="T308" i="7"/>
  <c r="R308" i="7"/>
  <c r="P308" i="7"/>
  <c r="BI303" i="7"/>
  <c r="BH303" i="7"/>
  <c r="BG303" i="7"/>
  <c r="BF303" i="7"/>
  <c r="T303" i="7"/>
  <c r="R303" i="7"/>
  <c r="P303" i="7"/>
  <c r="BI298" i="7"/>
  <c r="BH298" i="7"/>
  <c r="BG298" i="7"/>
  <c r="BF298" i="7"/>
  <c r="T298" i="7"/>
  <c r="R298" i="7"/>
  <c r="P298" i="7"/>
  <c r="BI293" i="7"/>
  <c r="BH293" i="7"/>
  <c r="BG293" i="7"/>
  <c r="BF293" i="7"/>
  <c r="T293" i="7"/>
  <c r="R293" i="7"/>
  <c r="P293" i="7"/>
  <c r="BI288" i="7"/>
  <c r="BH288" i="7"/>
  <c r="BG288" i="7"/>
  <c r="BF288" i="7"/>
  <c r="T288" i="7"/>
  <c r="R288" i="7"/>
  <c r="P288" i="7"/>
  <c r="BI283" i="7"/>
  <c r="BH283" i="7"/>
  <c r="BG283" i="7"/>
  <c r="BF283" i="7"/>
  <c r="T283" i="7"/>
  <c r="R283" i="7"/>
  <c r="P283" i="7"/>
  <c r="BI278" i="7"/>
  <c r="BH278" i="7"/>
  <c r="BG278" i="7"/>
  <c r="BF278" i="7"/>
  <c r="T278" i="7"/>
  <c r="R278" i="7"/>
  <c r="P278" i="7"/>
  <c r="BI273" i="7"/>
  <c r="BH273" i="7"/>
  <c r="BG273" i="7"/>
  <c r="BF273" i="7"/>
  <c r="T273" i="7"/>
  <c r="R273" i="7"/>
  <c r="P273" i="7"/>
  <c r="BI269" i="7"/>
  <c r="BH269" i="7"/>
  <c r="BG269" i="7"/>
  <c r="BF269" i="7"/>
  <c r="T269" i="7"/>
  <c r="R269" i="7"/>
  <c r="P269" i="7"/>
  <c r="BI265" i="7"/>
  <c r="BH265" i="7"/>
  <c r="BG265" i="7"/>
  <c r="BF265" i="7"/>
  <c r="T265" i="7"/>
  <c r="R265" i="7"/>
  <c r="P265" i="7"/>
  <c r="BI262" i="7"/>
  <c r="BH262" i="7"/>
  <c r="BG262" i="7"/>
  <c r="BF262" i="7"/>
  <c r="T262" i="7"/>
  <c r="R262" i="7"/>
  <c r="P262" i="7"/>
  <c r="BI259" i="7"/>
  <c r="BH259" i="7"/>
  <c r="BG259" i="7"/>
  <c r="BF259" i="7"/>
  <c r="T259" i="7"/>
  <c r="R259" i="7"/>
  <c r="P259" i="7"/>
  <c r="BI255" i="7"/>
  <c r="BH255" i="7"/>
  <c r="BG255" i="7"/>
  <c r="BF255" i="7"/>
  <c r="T255" i="7"/>
  <c r="R255" i="7"/>
  <c r="P255" i="7"/>
  <c r="BI251" i="7"/>
  <c r="BH251" i="7"/>
  <c r="BG251" i="7"/>
  <c r="BF251" i="7"/>
  <c r="T251" i="7"/>
  <c r="R251" i="7"/>
  <c r="P251" i="7"/>
  <c r="BI247" i="7"/>
  <c r="BH247" i="7"/>
  <c r="BG247" i="7"/>
  <c r="BF247" i="7"/>
  <c r="T247" i="7"/>
  <c r="R247" i="7"/>
  <c r="P247" i="7"/>
  <c r="BI243" i="7"/>
  <c r="BH243" i="7"/>
  <c r="BG243" i="7"/>
  <c r="BF243" i="7"/>
  <c r="T243" i="7"/>
  <c r="R243" i="7"/>
  <c r="P243" i="7"/>
  <c r="BI239" i="7"/>
  <c r="BH239" i="7"/>
  <c r="BG239" i="7"/>
  <c r="BF239" i="7"/>
  <c r="T239" i="7"/>
  <c r="R239" i="7"/>
  <c r="P239" i="7"/>
  <c r="BI235" i="7"/>
  <c r="BH235" i="7"/>
  <c r="BG235" i="7"/>
  <c r="BF235" i="7"/>
  <c r="T235" i="7"/>
  <c r="R235" i="7"/>
  <c r="P235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6" i="7"/>
  <c r="BH226" i="7"/>
  <c r="BG226" i="7"/>
  <c r="BF226" i="7"/>
  <c r="T226" i="7"/>
  <c r="R226" i="7"/>
  <c r="P226" i="7"/>
  <c r="BI222" i="7"/>
  <c r="BH222" i="7"/>
  <c r="BG222" i="7"/>
  <c r="BF222" i="7"/>
  <c r="T222" i="7"/>
  <c r="R222" i="7"/>
  <c r="P222" i="7"/>
  <c r="BI219" i="7"/>
  <c r="BH219" i="7"/>
  <c r="BG219" i="7"/>
  <c r="BF219" i="7"/>
  <c r="T219" i="7"/>
  <c r="R219" i="7"/>
  <c r="P219" i="7"/>
  <c r="BI216" i="7"/>
  <c r="BH216" i="7"/>
  <c r="BG216" i="7"/>
  <c r="BF216" i="7"/>
  <c r="T216" i="7"/>
  <c r="R216" i="7"/>
  <c r="P216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8" i="7"/>
  <c r="BH208" i="7"/>
  <c r="BG208" i="7"/>
  <c r="BF208" i="7"/>
  <c r="T208" i="7"/>
  <c r="R208" i="7"/>
  <c r="P208" i="7"/>
  <c r="BI206" i="7"/>
  <c r="BH206" i="7"/>
  <c r="BG206" i="7"/>
  <c r="BF206" i="7"/>
  <c r="T206" i="7"/>
  <c r="R206" i="7"/>
  <c r="P206" i="7"/>
  <c r="BI203" i="7"/>
  <c r="BH203" i="7"/>
  <c r="BG203" i="7"/>
  <c r="BF203" i="7"/>
  <c r="T203" i="7"/>
  <c r="R203" i="7"/>
  <c r="P203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49" i="7"/>
  <c r="BH149" i="7"/>
  <c r="BG149" i="7"/>
  <c r="BF149" i="7"/>
  <c r="T149" i="7"/>
  <c r="R149" i="7"/>
  <c r="P149" i="7"/>
  <c r="BI144" i="7"/>
  <c r="BH144" i="7"/>
  <c r="BG144" i="7"/>
  <c r="BF144" i="7"/>
  <c r="T144" i="7"/>
  <c r="R144" i="7"/>
  <c r="P144" i="7"/>
  <c r="BI140" i="7"/>
  <c r="BH140" i="7"/>
  <c r="BG140" i="7"/>
  <c r="BF140" i="7"/>
  <c r="T140" i="7"/>
  <c r="R140" i="7"/>
  <c r="P140" i="7"/>
  <c r="BI136" i="7"/>
  <c r="BH136" i="7"/>
  <c r="BG136" i="7"/>
  <c r="BF136" i="7"/>
  <c r="T136" i="7"/>
  <c r="R136" i="7"/>
  <c r="P136" i="7"/>
  <c r="BI131" i="7"/>
  <c r="BH131" i="7"/>
  <c r="BG131" i="7"/>
  <c r="BF131" i="7"/>
  <c r="T131" i="7"/>
  <c r="R131" i="7"/>
  <c r="P131" i="7"/>
  <c r="BI127" i="7"/>
  <c r="BH127" i="7"/>
  <c r="BG127" i="7"/>
  <c r="BF127" i="7"/>
  <c r="T127" i="7"/>
  <c r="R127" i="7"/>
  <c r="P127" i="7"/>
  <c r="BI124" i="7"/>
  <c r="BH124" i="7"/>
  <c r="BG124" i="7"/>
  <c r="BF124" i="7"/>
  <c r="T124" i="7"/>
  <c r="R124" i="7"/>
  <c r="P124" i="7"/>
  <c r="BI119" i="7"/>
  <c r="BH119" i="7"/>
  <c r="BG119" i="7"/>
  <c r="BF119" i="7"/>
  <c r="T119" i="7"/>
  <c r="R119" i="7"/>
  <c r="P119" i="7"/>
  <c r="BI115" i="7"/>
  <c r="BH115" i="7"/>
  <c r="BG115" i="7"/>
  <c r="BF115" i="7"/>
  <c r="T115" i="7"/>
  <c r="R115" i="7"/>
  <c r="P115" i="7"/>
  <c r="BI111" i="7"/>
  <c r="BH111" i="7"/>
  <c r="BG111" i="7"/>
  <c r="BF111" i="7"/>
  <c r="T111" i="7"/>
  <c r="R111" i="7"/>
  <c r="P111" i="7"/>
  <c r="BI107" i="7"/>
  <c r="BH107" i="7"/>
  <c r="BG107" i="7"/>
  <c r="BF107" i="7"/>
  <c r="T107" i="7"/>
  <c r="R107" i="7"/>
  <c r="P107" i="7"/>
  <c r="BI103" i="7"/>
  <c r="BH103" i="7"/>
  <c r="BG103" i="7"/>
  <c r="BF103" i="7"/>
  <c r="T103" i="7"/>
  <c r="R103" i="7"/>
  <c r="P103" i="7"/>
  <c r="BI100" i="7"/>
  <c r="BH100" i="7"/>
  <c r="BG100" i="7"/>
  <c r="BF100" i="7"/>
  <c r="T100" i="7"/>
  <c r="R100" i="7"/>
  <c r="P100" i="7"/>
  <c r="F90" i="7"/>
  <c r="E88" i="7"/>
  <c r="F56" i="7"/>
  <c r="E54" i="7"/>
  <c r="J26" i="7"/>
  <c r="E26" i="7"/>
  <c r="J59" i="7"/>
  <c r="J25" i="7"/>
  <c r="J23" i="7"/>
  <c r="E23" i="7"/>
  <c r="J58" i="7" s="1"/>
  <c r="J22" i="7"/>
  <c r="J20" i="7"/>
  <c r="E20" i="7"/>
  <c r="F93" i="7" s="1"/>
  <c r="J19" i="7"/>
  <c r="J17" i="7"/>
  <c r="E17" i="7"/>
  <c r="F92" i="7" s="1"/>
  <c r="J16" i="7"/>
  <c r="J14" i="7"/>
  <c r="J90" i="7" s="1"/>
  <c r="E7" i="7"/>
  <c r="E50" i="7" s="1"/>
  <c r="J39" i="6"/>
  <c r="J38" i="6"/>
  <c r="AY60" i="1"/>
  <c r="J37" i="6"/>
  <c r="AX60" i="1" s="1"/>
  <c r="BI204" i="6"/>
  <c r="BH204" i="6"/>
  <c r="BG204" i="6"/>
  <c r="BF204" i="6"/>
  <c r="T204" i="6"/>
  <c r="R204" i="6"/>
  <c r="P204" i="6"/>
  <c r="BI200" i="6"/>
  <c r="BH200" i="6"/>
  <c r="BG200" i="6"/>
  <c r="BF200" i="6"/>
  <c r="T200" i="6"/>
  <c r="R200" i="6"/>
  <c r="P200" i="6"/>
  <c r="BI196" i="6"/>
  <c r="BH196" i="6"/>
  <c r="BG196" i="6"/>
  <c r="BF196" i="6"/>
  <c r="T196" i="6"/>
  <c r="R196" i="6"/>
  <c r="P196" i="6"/>
  <c r="BI193" i="6"/>
  <c r="BH193" i="6"/>
  <c r="BG193" i="6"/>
  <c r="BF193" i="6"/>
  <c r="T193" i="6"/>
  <c r="R193" i="6"/>
  <c r="P193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3" i="6"/>
  <c r="BH163" i="6"/>
  <c r="BG163" i="6"/>
  <c r="BF163" i="6"/>
  <c r="T163" i="6"/>
  <c r="R163" i="6"/>
  <c r="P163" i="6"/>
  <c r="BI160" i="6"/>
  <c r="BH160" i="6"/>
  <c r="BG160" i="6"/>
  <c r="BF160" i="6"/>
  <c r="T160" i="6"/>
  <c r="R160" i="6"/>
  <c r="P160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7" i="6"/>
  <c r="BH127" i="6"/>
  <c r="BG127" i="6"/>
  <c r="BF127" i="6"/>
  <c r="T127" i="6"/>
  <c r="R127" i="6"/>
  <c r="P127" i="6"/>
  <c r="BI124" i="6"/>
  <c r="BH124" i="6"/>
  <c r="BG124" i="6"/>
  <c r="BF124" i="6"/>
  <c r="T124" i="6"/>
  <c r="R124" i="6"/>
  <c r="P124" i="6"/>
  <c r="BI120" i="6"/>
  <c r="BH120" i="6"/>
  <c r="BG120" i="6"/>
  <c r="BF120" i="6"/>
  <c r="T120" i="6"/>
  <c r="R120" i="6"/>
  <c r="P120" i="6"/>
  <c r="BI114" i="6"/>
  <c r="BH114" i="6"/>
  <c r="BG114" i="6"/>
  <c r="BF114" i="6"/>
  <c r="T114" i="6"/>
  <c r="R114" i="6"/>
  <c r="P114" i="6"/>
  <c r="BI108" i="6"/>
  <c r="BH108" i="6"/>
  <c r="BG108" i="6"/>
  <c r="BF108" i="6"/>
  <c r="T108" i="6"/>
  <c r="R108" i="6"/>
  <c r="P108" i="6"/>
  <c r="BI102" i="6"/>
  <c r="BH102" i="6"/>
  <c r="BG102" i="6"/>
  <c r="BF102" i="6"/>
  <c r="T102" i="6"/>
  <c r="R102" i="6"/>
  <c r="P102" i="6"/>
  <c r="BI98" i="6"/>
  <c r="BH98" i="6"/>
  <c r="BG98" i="6"/>
  <c r="BF98" i="6"/>
  <c r="T98" i="6"/>
  <c r="R98" i="6"/>
  <c r="P98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F83" i="6"/>
  <c r="E81" i="6"/>
  <c r="F56" i="6"/>
  <c r="E54" i="6"/>
  <c r="J26" i="6"/>
  <c r="E26" i="6"/>
  <c r="J86" i="6"/>
  <c r="J25" i="6"/>
  <c r="J23" i="6"/>
  <c r="E23" i="6"/>
  <c r="J85" i="6" s="1"/>
  <c r="J22" i="6"/>
  <c r="J20" i="6"/>
  <c r="E20" i="6"/>
  <c r="F59" i="6" s="1"/>
  <c r="J19" i="6"/>
  <c r="J17" i="6"/>
  <c r="E17" i="6"/>
  <c r="F58" i="6" s="1"/>
  <c r="J16" i="6"/>
  <c r="J14" i="6"/>
  <c r="J56" i="6" s="1"/>
  <c r="E7" i="6"/>
  <c r="E50" i="6" s="1"/>
  <c r="J114" i="5"/>
  <c r="J66" i="5" s="1"/>
  <c r="J39" i="5"/>
  <c r="J38" i="5"/>
  <c r="AY59" i="1" s="1"/>
  <c r="J37" i="5"/>
  <c r="AX59" i="1" s="1"/>
  <c r="BI233" i="5"/>
  <c r="BH233" i="5"/>
  <c r="BG233" i="5"/>
  <c r="BF233" i="5"/>
  <c r="T233" i="5"/>
  <c r="R233" i="5"/>
  <c r="P233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6" i="5"/>
  <c r="BH216" i="5"/>
  <c r="BG216" i="5"/>
  <c r="BF216" i="5"/>
  <c r="T216" i="5"/>
  <c r="R216" i="5"/>
  <c r="P216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5" i="5"/>
  <c r="BH205" i="5"/>
  <c r="BG205" i="5"/>
  <c r="BF205" i="5"/>
  <c r="T205" i="5"/>
  <c r="R205" i="5"/>
  <c r="P205" i="5"/>
  <c r="BI201" i="5"/>
  <c r="BH201" i="5"/>
  <c r="BG201" i="5"/>
  <c r="BF201" i="5"/>
  <c r="T201" i="5"/>
  <c r="R201" i="5"/>
  <c r="P201" i="5"/>
  <c r="BI198" i="5"/>
  <c r="BH198" i="5"/>
  <c r="BG198" i="5"/>
  <c r="BF198" i="5"/>
  <c r="T198" i="5"/>
  <c r="R198" i="5"/>
  <c r="P198" i="5"/>
  <c r="BI195" i="5"/>
  <c r="BH195" i="5"/>
  <c r="BG195" i="5"/>
  <c r="BF195" i="5"/>
  <c r="T195" i="5"/>
  <c r="R195" i="5"/>
  <c r="P195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4" i="5"/>
  <c r="BH134" i="5"/>
  <c r="BG134" i="5"/>
  <c r="BF134" i="5"/>
  <c r="T134" i="5"/>
  <c r="R134" i="5"/>
  <c r="P134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5" i="5"/>
  <c r="BH95" i="5"/>
  <c r="BG95" i="5"/>
  <c r="BF95" i="5"/>
  <c r="T95" i="5"/>
  <c r="R95" i="5"/>
  <c r="P95" i="5"/>
  <c r="F86" i="5"/>
  <c r="E84" i="5"/>
  <c r="F56" i="5"/>
  <c r="E54" i="5"/>
  <c r="J26" i="5"/>
  <c r="E26" i="5"/>
  <c r="J89" i="5" s="1"/>
  <c r="J25" i="5"/>
  <c r="J23" i="5"/>
  <c r="E23" i="5"/>
  <c r="J88" i="5" s="1"/>
  <c r="J22" i="5"/>
  <c r="J20" i="5"/>
  <c r="E20" i="5"/>
  <c r="F89" i="5" s="1"/>
  <c r="J19" i="5"/>
  <c r="J17" i="5"/>
  <c r="E17" i="5"/>
  <c r="F58" i="5"/>
  <c r="J16" i="5"/>
  <c r="J14" i="5"/>
  <c r="J86" i="5" s="1"/>
  <c r="E7" i="5"/>
  <c r="E50" i="5" s="1"/>
  <c r="J127" i="4"/>
  <c r="J66" i="4" s="1"/>
  <c r="J39" i="4"/>
  <c r="J38" i="4"/>
  <c r="AY58" i="1" s="1"/>
  <c r="J37" i="4"/>
  <c r="AX58" i="1" s="1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4" i="4"/>
  <c r="BH124" i="4"/>
  <c r="BG124" i="4"/>
  <c r="BF124" i="4"/>
  <c r="T124" i="4"/>
  <c r="R124" i="4"/>
  <c r="P124" i="4"/>
  <c r="BI120" i="4"/>
  <c r="BH120" i="4"/>
  <c r="BG120" i="4"/>
  <c r="BF120" i="4"/>
  <c r="T120" i="4"/>
  <c r="R120" i="4"/>
  <c r="P120" i="4"/>
  <c r="BI116" i="4"/>
  <c r="BH116" i="4"/>
  <c r="BG116" i="4"/>
  <c r="BF116" i="4"/>
  <c r="T116" i="4"/>
  <c r="R116" i="4"/>
  <c r="P116" i="4"/>
  <c r="BI112" i="4"/>
  <c r="BH112" i="4"/>
  <c r="BG112" i="4"/>
  <c r="BF112" i="4"/>
  <c r="T112" i="4"/>
  <c r="R112" i="4"/>
  <c r="P112" i="4"/>
  <c r="BI107" i="4"/>
  <c r="BH107" i="4"/>
  <c r="BG107" i="4"/>
  <c r="BF107" i="4"/>
  <c r="T107" i="4"/>
  <c r="R107" i="4"/>
  <c r="P107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5" i="4"/>
  <c r="BH95" i="4"/>
  <c r="BG95" i="4"/>
  <c r="BF95" i="4"/>
  <c r="T95" i="4"/>
  <c r="R95" i="4"/>
  <c r="P95" i="4"/>
  <c r="F86" i="4"/>
  <c r="E84" i="4"/>
  <c r="F56" i="4"/>
  <c r="E54" i="4"/>
  <c r="J26" i="4"/>
  <c r="E26" i="4"/>
  <c r="J89" i="4" s="1"/>
  <c r="J25" i="4"/>
  <c r="J23" i="4"/>
  <c r="E23" i="4"/>
  <c r="J88" i="4" s="1"/>
  <c r="J22" i="4"/>
  <c r="J20" i="4"/>
  <c r="E20" i="4"/>
  <c r="F89" i="4" s="1"/>
  <c r="J19" i="4"/>
  <c r="J17" i="4"/>
  <c r="E17" i="4"/>
  <c r="F88" i="4"/>
  <c r="J16" i="4"/>
  <c r="J14" i="4"/>
  <c r="J86" i="4" s="1"/>
  <c r="E7" i="4"/>
  <c r="E80" i="4"/>
  <c r="J203" i="3"/>
  <c r="J66" i="3" s="1"/>
  <c r="J39" i="3"/>
  <c r="J38" i="3"/>
  <c r="AY57" i="1"/>
  <c r="J37" i="3"/>
  <c r="AX57" i="1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R205" i="3"/>
  <c r="P205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3" i="3"/>
  <c r="BH153" i="3"/>
  <c r="BG153" i="3"/>
  <c r="BF153" i="3"/>
  <c r="T153" i="3"/>
  <c r="R153" i="3"/>
  <c r="P153" i="3"/>
  <c r="BI145" i="3"/>
  <c r="BH145" i="3"/>
  <c r="BG145" i="3"/>
  <c r="BF145" i="3"/>
  <c r="T145" i="3"/>
  <c r="R145" i="3"/>
  <c r="P145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09" i="3"/>
  <c r="BH109" i="3"/>
  <c r="BG109" i="3"/>
  <c r="BF109" i="3"/>
  <c r="T109" i="3"/>
  <c r="R109" i="3"/>
  <c r="P109" i="3"/>
  <c r="BI105" i="3"/>
  <c r="BH105" i="3"/>
  <c r="BG105" i="3"/>
  <c r="BF105" i="3"/>
  <c r="T105" i="3"/>
  <c r="R105" i="3"/>
  <c r="P105" i="3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92" i="3"/>
  <c r="BH92" i="3"/>
  <c r="BG92" i="3"/>
  <c r="BF92" i="3"/>
  <c r="T92" i="3"/>
  <c r="R92" i="3"/>
  <c r="P92" i="3"/>
  <c r="F83" i="3"/>
  <c r="E81" i="3"/>
  <c r="F56" i="3"/>
  <c r="E54" i="3"/>
  <c r="J26" i="3"/>
  <c r="E26" i="3"/>
  <c r="J86" i="3" s="1"/>
  <c r="J25" i="3"/>
  <c r="J23" i="3"/>
  <c r="E23" i="3"/>
  <c r="J58" i="3" s="1"/>
  <c r="J22" i="3"/>
  <c r="J20" i="3"/>
  <c r="E20" i="3"/>
  <c r="F86" i="3" s="1"/>
  <c r="J19" i="3"/>
  <c r="J17" i="3"/>
  <c r="E17" i="3"/>
  <c r="F58" i="3"/>
  <c r="J16" i="3"/>
  <c r="J14" i="3"/>
  <c r="J56" i="3" s="1"/>
  <c r="E7" i="3"/>
  <c r="E77" i="3"/>
  <c r="J39" i="2"/>
  <c r="J38" i="2"/>
  <c r="AY56" i="1" s="1"/>
  <c r="J37" i="2"/>
  <c r="AX56" i="1" s="1"/>
  <c r="BI1275" i="2"/>
  <c r="BH1275" i="2"/>
  <c r="BG1275" i="2"/>
  <c r="BF1275" i="2"/>
  <c r="T1275" i="2"/>
  <c r="R1275" i="2"/>
  <c r="P1275" i="2"/>
  <c r="BI1268" i="2"/>
  <c r="BH1268" i="2"/>
  <c r="BG1268" i="2"/>
  <c r="BF1268" i="2"/>
  <c r="T1268" i="2"/>
  <c r="R1268" i="2"/>
  <c r="P1268" i="2"/>
  <c r="BI1260" i="2"/>
  <c r="BH1260" i="2"/>
  <c r="BG1260" i="2"/>
  <c r="BF1260" i="2"/>
  <c r="T1260" i="2"/>
  <c r="T1249" i="2" s="1"/>
  <c r="R1260" i="2"/>
  <c r="P1260" i="2"/>
  <c r="P1249" i="2" s="1"/>
  <c r="BI1256" i="2"/>
  <c r="BH1256" i="2"/>
  <c r="BG1256" i="2"/>
  <c r="BF1256" i="2"/>
  <c r="T1256" i="2"/>
  <c r="R1256" i="2"/>
  <c r="P1256" i="2"/>
  <c r="BI1250" i="2"/>
  <c r="BH1250" i="2"/>
  <c r="BG1250" i="2"/>
  <c r="BF1250" i="2"/>
  <c r="T1250" i="2"/>
  <c r="R1250" i="2"/>
  <c r="R1249" i="2" s="1"/>
  <c r="P1250" i="2"/>
  <c r="BI1246" i="2"/>
  <c r="BH1246" i="2"/>
  <c r="BG1246" i="2"/>
  <c r="BF1246" i="2"/>
  <c r="T1246" i="2"/>
  <c r="R1246" i="2"/>
  <c r="P1246" i="2"/>
  <c r="BI1243" i="2"/>
  <c r="BH1243" i="2"/>
  <c r="BG1243" i="2"/>
  <c r="BF1243" i="2"/>
  <c r="T1243" i="2"/>
  <c r="R1243" i="2"/>
  <c r="P1243" i="2"/>
  <c r="BI1240" i="2"/>
  <c r="BH1240" i="2"/>
  <c r="BG1240" i="2"/>
  <c r="BF1240" i="2"/>
  <c r="T1240" i="2"/>
  <c r="R1240" i="2"/>
  <c r="P1240" i="2"/>
  <c r="BI1231" i="2"/>
  <c r="BH1231" i="2"/>
  <c r="BG1231" i="2"/>
  <c r="BF1231" i="2"/>
  <c r="T1231" i="2"/>
  <c r="R1231" i="2"/>
  <c r="P1231" i="2"/>
  <c r="BI1227" i="2"/>
  <c r="BH1227" i="2"/>
  <c r="BG1227" i="2"/>
  <c r="BF1227" i="2"/>
  <c r="T1227" i="2"/>
  <c r="R1227" i="2"/>
  <c r="P1227" i="2"/>
  <c r="BI1223" i="2"/>
  <c r="BH1223" i="2"/>
  <c r="BG1223" i="2"/>
  <c r="BF1223" i="2"/>
  <c r="T1223" i="2"/>
  <c r="R1223" i="2"/>
  <c r="P1223" i="2"/>
  <c r="BI1219" i="2"/>
  <c r="BH1219" i="2"/>
  <c r="BG1219" i="2"/>
  <c r="BF1219" i="2"/>
  <c r="T1219" i="2"/>
  <c r="R1219" i="2"/>
  <c r="P1219" i="2"/>
  <c r="BI1213" i="2"/>
  <c r="BH1213" i="2"/>
  <c r="BG1213" i="2"/>
  <c r="BF1213" i="2"/>
  <c r="T1213" i="2"/>
  <c r="R1213" i="2"/>
  <c r="P1213" i="2"/>
  <c r="BI1209" i="2"/>
  <c r="BH1209" i="2"/>
  <c r="BG1209" i="2"/>
  <c r="BF1209" i="2"/>
  <c r="T1209" i="2"/>
  <c r="R1209" i="2"/>
  <c r="P1209" i="2"/>
  <c r="BI1206" i="2"/>
  <c r="BH1206" i="2"/>
  <c r="BG1206" i="2"/>
  <c r="BF1206" i="2"/>
  <c r="T1206" i="2"/>
  <c r="R1206" i="2"/>
  <c r="P1206" i="2"/>
  <c r="BI1202" i="2"/>
  <c r="BH1202" i="2"/>
  <c r="BG1202" i="2"/>
  <c r="BF1202" i="2"/>
  <c r="T1202" i="2"/>
  <c r="R1202" i="2"/>
  <c r="P1202" i="2"/>
  <c r="BI1198" i="2"/>
  <c r="BH1198" i="2"/>
  <c r="BG1198" i="2"/>
  <c r="BF1198" i="2"/>
  <c r="T1198" i="2"/>
  <c r="R1198" i="2"/>
  <c r="P1198" i="2"/>
  <c r="BI1193" i="2"/>
  <c r="BH1193" i="2"/>
  <c r="BG1193" i="2"/>
  <c r="BF1193" i="2"/>
  <c r="T1193" i="2"/>
  <c r="R1193" i="2"/>
  <c r="P1193" i="2"/>
  <c r="BI1189" i="2"/>
  <c r="BH1189" i="2"/>
  <c r="BG1189" i="2"/>
  <c r="BF1189" i="2"/>
  <c r="T1189" i="2"/>
  <c r="R1189" i="2"/>
  <c r="P1189" i="2"/>
  <c r="BI1186" i="2"/>
  <c r="BH1186" i="2"/>
  <c r="BG1186" i="2"/>
  <c r="BF1186" i="2"/>
  <c r="T1186" i="2"/>
  <c r="R1186" i="2"/>
  <c r="P1186" i="2"/>
  <c r="BI1183" i="2"/>
  <c r="BH1183" i="2"/>
  <c r="BG1183" i="2"/>
  <c r="BF1183" i="2"/>
  <c r="T1183" i="2"/>
  <c r="R1183" i="2"/>
  <c r="P1183" i="2"/>
  <c r="BI1181" i="2"/>
  <c r="BH1181" i="2"/>
  <c r="BG1181" i="2"/>
  <c r="BF1181" i="2"/>
  <c r="T1181" i="2"/>
  <c r="R1181" i="2"/>
  <c r="P1181" i="2"/>
  <c r="BI1178" i="2"/>
  <c r="BH1178" i="2"/>
  <c r="BG1178" i="2"/>
  <c r="BF1178" i="2"/>
  <c r="T1178" i="2"/>
  <c r="R1178" i="2"/>
  <c r="P1178" i="2"/>
  <c r="BI1174" i="2"/>
  <c r="BH1174" i="2"/>
  <c r="BG1174" i="2"/>
  <c r="BF1174" i="2"/>
  <c r="T1174" i="2"/>
  <c r="R1174" i="2"/>
  <c r="P1174" i="2"/>
  <c r="BI1170" i="2"/>
  <c r="BH1170" i="2"/>
  <c r="BG1170" i="2"/>
  <c r="BF1170" i="2"/>
  <c r="T1170" i="2"/>
  <c r="R1170" i="2"/>
  <c r="P1170" i="2"/>
  <c r="BI1166" i="2"/>
  <c r="BH1166" i="2"/>
  <c r="BG1166" i="2"/>
  <c r="BF1166" i="2"/>
  <c r="T1166" i="2"/>
  <c r="R1166" i="2"/>
  <c r="P1166" i="2"/>
  <c r="BI1163" i="2"/>
  <c r="BH1163" i="2"/>
  <c r="BG1163" i="2"/>
  <c r="BF1163" i="2"/>
  <c r="T1163" i="2"/>
  <c r="R1163" i="2"/>
  <c r="P1163" i="2"/>
  <c r="BI1158" i="2"/>
  <c r="BH1158" i="2"/>
  <c r="BG1158" i="2"/>
  <c r="BF1158" i="2"/>
  <c r="T1158" i="2"/>
  <c r="R1158" i="2"/>
  <c r="P1158" i="2"/>
  <c r="BI1153" i="2"/>
  <c r="BH1153" i="2"/>
  <c r="BG1153" i="2"/>
  <c r="BF1153" i="2"/>
  <c r="T1153" i="2"/>
  <c r="R1153" i="2"/>
  <c r="P1153" i="2"/>
  <c r="BI1149" i="2"/>
  <c r="BH1149" i="2"/>
  <c r="BG1149" i="2"/>
  <c r="BF1149" i="2"/>
  <c r="T1149" i="2"/>
  <c r="R1149" i="2"/>
  <c r="P1149" i="2"/>
  <c r="BI1145" i="2"/>
  <c r="BH1145" i="2"/>
  <c r="BG1145" i="2"/>
  <c r="BF1145" i="2"/>
  <c r="T1145" i="2"/>
  <c r="R1145" i="2"/>
  <c r="P1145" i="2"/>
  <c r="BI1140" i="2"/>
  <c r="BH1140" i="2"/>
  <c r="BG1140" i="2"/>
  <c r="BF1140" i="2"/>
  <c r="T1140" i="2"/>
  <c r="R1140" i="2"/>
  <c r="P1140" i="2"/>
  <c r="BI1136" i="2"/>
  <c r="BH1136" i="2"/>
  <c r="BG1136" i="2"/>
  <c r="BF1136" i="2"/>
  <c r="T1136" i="2"/>
  <c r="R1136" i="2"/>
  <c r="P1136" i="2"/>
  <c r="BI1131" i="2"/>
  <c r="BH1131" i="2"/>
  <c r="BG1131" i="2"/>
  <c r="BF1131" i="2"/>
  <c r="T1131" i="2"/>
  <c r="R1131" i="2"/>
  <c r="P1131" i="2"/>
  <c r="BI1128" i="2"/>
  <c r="BH1128" i="2"/>
  <c r="BG1128" i="2"/>
  <c r="BF1128" i="2"/>
  <c r="T1128" i="2"/>
  <c r="R1128" i="2"/>
  <c r="P1128" i="2"/>
  <c r="BI1125" i="2"/>
  <c r="BH1125" i="2"/>
  <c r="BG1125" i="2"/>
  <c r="BF1125" i="2"/>
  <c r="T1125" i="2"/>
  <c r="R1125" i="2"/>
  <c r="P1125" i="2"/>
  <c r="BI1122" i="2"/>
  <c r="BH1122" i="2"/>
  <c r="BG1122" i="2"/>
  <c r="BF1122" i="2"/>
  <c r="T1122" i="2"/>
  <c r="R1122" i="2"/>
  <c r="P1122" i="2"/>
  <c r="BI1120" i="2"/>
  <c r="BH1120" i="2"/>
  <c r="BG1120" i="2"/>
  <c r="BF1120" i="2"/>
  <c r="T1120" i="2"/>
  <c r="R1120" i="2"/>
  <c r="P1120" i="2"/>
  <c r="BI1116" i="2"/>
  <c r="BH1116" i="2"/>
  <c r="BG1116" i="2"/>
  <c r="BF1116" i="2"/>
  <c r="T1116" i="2"/>
  <c r="R1116" i="2"/>
  <c r="P1116" i="2"/>
  <c r="BI1109" i="2"/>
  <c r="BH1109" i="2"/>
  <c r="BG1109" i="2"/>
  <c r="BF1109" i="2"/>
  <c r="T1109" i="2"/>
  <c r="R1109" i="2"/>
  <c r="P1109" i="2"/>
  <c r="BI1105" i="2"/>
  <c r="BH1105" i="2"/>
  <c r="BG1105" i="2"/>
  <c r="BF1105" i="2"/>
  <c r="T1105" i="2"/>
  <c r="R1105" i="2"/>
  <c r="P1105" i="2"/>
  <c r="BI1101" i="2"/>
  <c r="BH1101" i="2"/>
  <c r="BG1101" i="2"/>
  <c r="BF1101" i="2"/>
  <c r="T1101" i="2"/>
  <c r="R1101" i="2"/>
  <c r="P1101" i="2"/>
  <c r="BI1097" i="2"/>
  <c r="BH1097" i="2"/>
  <c r="BG1097" i="2"/>
  <c r="BF1097" i="2"/>
  <c r="T1097" i="2"/>
  <c r="R1097" i="2"/>
  <c r="P1097" i="2"/>
  <c r="BI1093" i="2"/>
  <c r="BH1093" i="2"/>
  <c r="BG1093" i="2"/>
  <c r="BF1093" i="2"/>
  <c r="T1093" i="2"/>
  <c r="R1093" i="2"/>
  <c r="P1093" i="2"/>
  <c r="BI1089" i="2"/>
  <c r="BH1089" i="2"/>
  <c r="BG1089" i="2"/>
  <c r="BF1089" i="2"/>
  <c r="T1089" i="2"/>
  <c r="R1089" i="2"/>
  <c r="P1089" i="2"/>
  <c r="BI1085" i="2"/>
  <c r="BH1085" i="2"/>
  <c r="BG1085" i="2"/>
  <c r="BF1085" i="2"/>
  <c r="T1085" i="2"/>
  <c r="R1085" i="2"/>
  <c r="P1085" i="2"/>
  <c r="BI1081" i="2"/>
  <c r="BH1081" i="2"/>
  <c r="BG1081" i="2"/>
  <c r="BF1081" i="2"/>
  <c r="T1081" i="2"/>
  <c r="R1081" i="2"/>
  <c r="P1081" i="2"/>
  <c r="BI1077" i="2"/>
  <c r="BH1077" i="2"/>
  <c r="BG1077" i="2"/>
  <c r="BF1077" i="2"/>
  <c r="T1077" i="2"/>
  <c r="R1077" i="2"/>
  <c r="P1077" i="2"/>
  <c r="BI1071" i="2"/>
  <c r="BH1071" i="2"/>
  <c r="BG1071" i="2"/>
  <c r="BF1071" i="2"/>
  <c r="T1071" i="2"/>
  <c r="R1071" i="2"/>
  <c r="P1071" i="2"/>
  <c r="BI1067" i="2"/>
  <c r="BH1067" i="2"/>
  <c r="BG1067" i="2"/>
  <c r="BF1067" i="2"/>
  <c r="T1067" i="2"/>
  <c r="R1067" i="2"/>
  <c r="P1067" i="2"/>
  <c r="BI1063" i="2"/>
  <c r="BH1063" i="2"/>
  <c r="BG1063" i="2"/>
  <c r="BF1063" i="2"/>
  <c r="T1063" i="2"/>
  <c r="R1063" i="2"/>
  <c r="P1063" i="2"/>
  <c r="BI1059" i="2"/>
  <c r="BH1059" i="2"/>
  <c r="BG1059" i="2"/>
  <c r="BF1059" i="2"/>
  <c r="T1059" i="2"/>
  <c r="R1059" i="2"/>
  <c r="P1059" i="2"/>
  <c r="BI1055" i="2"/>
  <c r="BH1055" i="2"/>
  <c r="BG1055" i="2"/>
  <c r="BF1055" i="2"/>
  <c r="T1055" i="2"/>
  <c r="R1055" i="2"/>
  <c r="P1055" i="2"/>
  <c r="BI1052" i="2"/>
  <c r="BH1052" i="2"/>
  <c r="BG1052" i="2"/>
  <c r="BF1052" i="2"/>
  <c r="T1052" i="2"/>
  <c r="R1052" i="2"/>
  <c r="P1052" i="2"/>
  <c r="BI1049" i="2"/>
  <c r="BH1049" i="2"/>
  <c r="BG1049" i="2"/>
  <c r="BF1049" i="2"/>
  <c r="T1049" i="2"/>
  <c r="R1049" i="2"/>
  <c r="P1049" i="2"/>
  <c r="BI1046" i="2"/>
  <c r="BH1046" i="2"/>
  <c r="BG1046" i="2"/>
  <c r="BF1046" i="2"/>
  <c r="T1046" i="2"/>
  <c r="R1046" i="2"/>
  <c r="P1046" i="2"/>
  <c r="BI1043" i="2"/>
  <c r="BH1043" i="2"/>
  <c r="BG1043" i="2"/>
  <c r="BF1043" i="2"/>
  <c r="T1043" i="2"/>
  <c r="R1043" i="2"/>
  <c r="P1043" i="2"/>
  <c r="BI1037" i="2"/>
  <c r="BH1037" i="2"/>
  <c r="BG1037" i="2"/>
  <c r="BF1037" i="2"/>
  <c r="T1037" i="2"/>
  <c r="R1037" i="2"/>
  <c r="P1037" i="2"/>
  <c r="BI1031" i="2"/>
  <c r="BH1031" i="2"/>
  <c r="BG1031" i="2"/>
  <c r="BF1031" i="2"/>
  <c r="T1031" i="2"/>
  <c r="R1031" i="2"/>
  <c r="P1031" i="2"/>
  <c r="BI1027" i="2"/>
  <c r="BH1027" i="2"/>
  <c r="BG1027" i="2"/>
  <c r="BF1027" i="2"/>
  <c r="T1027" i="2"/>
  <c r="R1027" i="2"/>
  <c r="P1027" i="2"/>
  <c r="BI1022" i="2"/>
  <c r="BH1022" i="2"/>
  <c r="BG1022" i="2"/>
  <c r="BF1022" i="2"/>
  <c r="T1022" i="2"/>
  <c r="R1022" i="2"/>
  <c r="P1022" i="2"/>
  <c r="BI1016" i="2"/>
  <c r="BH1016" i="2"/>
  <c r="BG1016" i="2"/>
  <c r="BF1016" i="2"/>
  <c r="T1016" i="2"/>
  <c r="R1016" i="2"/>
  <c r="P1016" i="2"/>
  <c r="BI1012" i="2"/>
  <c r="BH1012" i="2"/>
  <c r="BG1012" i="2"/>
  <c r="BF1012" i="2"/>
  <c r="T1012" i="2"/>
  <c r="R1012" i="2"/>
  <c r="P1012" i="2"/>
  <c r="BI1008" i="2"/>
  <c r="BH1008" i="2"/>
  <c r="BG1008" i="2"/>
  <c r="BF1008" i="2"/>
  <c r="T1008" i="2"/>
  <c r="R1008" i="2"/>
  <c r="P1008" i="2"/>
  <c r="BI1004" i="2"/>
  <c r="BH1004" i="2"/>
  <c r="BG1004" i="2"/>
  <c r="BF1004" i="2"/>
  <c r="T1004" i="2"/>
  <c r="R1004" i="2"/>
  <c r="P1004" i="2"/>
  <c r="BI1001" i="2"/>
  <c r="BH1001" i="2"/>
  <c r="BG1001" i="2"/>
  <c r="BF1001" i="2"/>
  <c r="T1001" i="2"/>
  <c r="R1001" i="2"/>
  <c r="P1001" i="2"/>
  <c r="BI994" i="2"/>
  <c r="BH994" i="2"/>
  <c r="BG994" i="2"/>
  <c r="BF994" i="2"/>
  <c r="T994" i="2"/>
  <c r="R994" i="2"/>
  <c r="P994" i="2"/>
  <c r="BI990" i="2"/>
  <c r="BH990" i="2"/>
  <c r="BG990" i="2"/>
  <c r="BF990" i="2"/>
  <c r="T990" i="2"/>
  <c r="R990" i="2"/>
  <c r="P990" i="2"/>
  <c r="BI983" i="2"/>
  <c r="BH983" i="2"/>
  <c r="BG983" i="2"/>
  <c r="BF983" i="2"/>
  <c r="T983" i="2"/>
  <c r="R983" i="2"/>
  <c r="P983" i="2"/>
  <c r="BI979" i="2"/>
  <c r="BH979" i="2"/>
  <c r="BG979" i="2"/>
  <c r="BF979" i="2"/>
  <c r="T979" i="2"/>
  <c r="R979" i="2"/>
  <c r="P979" i="2"/>
  <c r="BI975" i="2"/>
  <c r="BH975" i="2"/>
  <c r="BG975" i="2"/>
  <c r="BF975" i="2"/>
  <c r="T975" i="2"/>
  <c r="R975" i="2"/>
  <c r="P975" i="2"/>
  <c r="BI971" i="2"/>
  <c r="BH971" i="2"/>
  <c r="BG971" i="2"/>
  <c r="BF971" i="2"/>
  <c r="T971" i="2"/>
  <c r="R971" i="2"/>
  <c r="P971" i="2"/>
  <c r="BI967" i="2"/>
  <c r="BH967" i="2"/>
  <c r="BG967" i="2"/>
  <c r="BF967" i="2"/>
  <c r="T967" i="2"/>
  <c r="R967" i="2"/>
  <c r="P967" i="2"/>
  <c r="BI963" i="2"/>
  <c r="BH963" i="2"/>
  <c r="BG963" i="2"/>
  <c r="BF963" i="2"/>
  <c r="T963" i="2"/>
  <c r="R963" i="2"/>
  <c r="P963" i="2"/>
  <c r="BI959" i="2"/>
  <c r="BH959" i="2"/>
  <c r="BG959" i="2"/>
  <c r="BF959" i="2"/>
  <c r="T959" i="2"/>
  <c r="R959" i="2"/>
  <c r="P959" i="2"/>
  <c r="BI956" i="2"/>
  <c r="BH956" i="2"/>
  <c r="BG956" i="2"/>
  <c r="BF956" i="2"/>
  <c r="T956" i="2"/>
  <c r="R956" i="2"/>
  <c r="P956" i="2"/>
  <c r="BI951" i="2"/>
  <c r="BH951" i="2"/>
  <c r="BG951" i="2"/>
  <c r="BF951" i="2"/>
  <c r="T951" i="2"/>
  <c r="R951" i="2"/>
  <c r="P951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39" i="2"/>
  <c r="BH939" i="2"/>
  <c r="BG939" i="2"/>
  <c r="BF939" i="2"/>
  <c r="T939" i="2"/>
  <c r="R939" i="2"/>
  <c r="P939" i="2"/>
  <c r="BI935" i="2"/>
  <c r="BH935" i="2"/>
  <c r="BG935" i="2"/>
  <c r="BF935" i="2"/>
  <c r="T935" i="2"/>
  <c r="R935" i="2"/>
  <c r="P935" i="2"/>
  <c r="BI929" i="2"/>
  <c r="BH929" i="2"/>
  <c r="BG929" i="2"/>
  <c r="BF929" i="2"/>
  <c r="T929" i="2"/>
  <c r="R929" i="2"/>
  <c r="P929" i="2"/>
  <c r="BI922" i="2"/>
  <c r="BH922" i="2"/>
  <c r="BG922" i="2"/>
  <c r="BF922" i="2"/>
  <c r="T922" i="2"/>
  <c r="R922" i="2"/>
  <c r="P922" i="2"/>
  <c r="BI913" i="2"/>
  <c r="BH913" i="2"/>
  <c r="BG913" i="2"/>
  <c r="BF913" i="2"/>
  <c r="T913" i="2"/>
  <c r="T912" i="2"/>
  <c r="T911" i="2" s="1"/>
  <c r="R913" i="2"/>
  <c r="R912" i="2" s="1"/>
  <c r="R911" i="2" s="1"/>
  <c r="P913" i="2"/>
  <c r="P912" i="2" s="1"/>
  <c r="P911" i="2" s="1"/>
  <c r="BI907" i="2"/>
  <c r="BH907" i="2"/>
  <c r="BG907" i="2"/>
  <c r="BF907" i="2"/>
  <c r="T907" i="2"/>
  <c r="R907" i="2"/>
  <c r="P907" i="2"/>
  <c r="BI902" i="2"/>
  <c r="BH902" i="2"/>
  <c r="BG902" i="2"/>
  <c r="BF902" i="2"/>
  <c r="T902" i="2"/>
  <c r="R902" i="2"/>
  <c r="P902" i="2"/>
  <c r="BI896" i="2"/>
  <c r="BH896" i="2"/>
  <c r="BG896" i="2"/>
  <c r="BF896" i="2"/>
  <c r="T896" i="2"/>
  <c r="R896" i="2"/>
  <c r="P896" i="2"/>
  <c r="BI892" i="2"/>
  <c r="BH892" i="2"/>
  <c r="BG892" i="2"/>
  <c r="BF892" i="2"/>
  <c r="T892" i="2"/>
  <c r="T891" i="2" s="1"/>
  <c r="R892" i="2"/>
  <c r="R891" i="2" s="1"/>
  <c r="P892" i="2"/>
  <c r="P891" i="2" s="1"/>
  <c r="P878" i="2" s="1"/>
  <c r="BI888" i="2"/>
  <c r="BH888" i="2"/>
  <c r="BG888" i="2"/>
  <c r="BF888" i="2"/>
  <c r="T888" i="2"/>
  <c r="R888" i="2"/>
  <c r="P888" i="2"/>
  <c r="BI885" i="2"/>
  <c r="BH885" i="2"/>
  <c r="BG885" i="2"/>
  <c r="BF885" i="2"/>
  <c r="T885" i="2"/>
  <c r="R885" i="2"/>
  <c r="R878" i="2" s="1"/>
  <c r="P885" i="2"/>
  <c r="BI879" i="2"/>
  <c r="BH879" i="2"/>
  <c r="BG879" i="2"/>
  <c r="BF879" i="2"/>
  <c r="T879" i="2"/>
  <c r="T878" i="2" s="1"/>
  <c r="R879" i="2"/>
  <c r="P879" i="2"/>
  <c r="BI874" i="2"/>
  <c r="BH874" i="2"/>
  <c r="BG874" i="2"/>
  <c r="BF874" i="2"/>
  <c r="T874" i="2"/>
  <c r="R874" i="2"/>
  <c r="P874" i="2"/>
  <c r="BI870" i="2"/>
  <c r="BH870" i="2"/>
  <c r="BG870" i="2"/>
  <c r="BF870" i="2"/>
  <c r="T870" i="2"/>
  <c r="R870" i="2"/>
  <c r="P870" i="2"/>
  <c r="BI867" i="2"/>
  <c r="BH867" i="2"/>
  <c r="BG867" i="2"/>
  <c r="BF867" i="2"/>
  <c r="T867" i="2"/>
  <c r="R867" i="2"/>
  <c r="P867" i="2"/>
  <c r="BI863" i="2"/>
  <c r="BH863" i="2"/>
  <c r="BG863" i="2"/>
  <c r="BF863" i="2"/>
  <c r="T863" i="2"/>
  <c r="R863" i="2"/>
  <c r="P863" i="2"/>
  <c r="BI860" i="2"/>
  <c r="BH860" i="2"/>
  <c r="BG860" i="2"/>
  <c r="BF860" i="2"/>
  <c r="T860" i="2"/>
  <c r="R860" i="2"/>
  <c r="P860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50" i="2"/>
  <c r="BH850" i="2"/>
  <c r="BG850" i="2"/>
  <c r="BF850" i="2"/>
  <c r="T850" i="2"/>
  <c r="R850" i="2"/>
  <c r="P850" i="2"/>
  <c r="BI847" i="2"/>
  <c r="BH847" i="2"/>
  <c r="BG847" i="2"/>
  <c r="BF847" i="2"/>
  <c r="T847" i="2"/>
  <c r="R847" i="2"/>
  <c r="P847" i="2"/>
  <c r="BI843" i="2"/>
  <c r="BH843" i="2"/>
  <c r="BG843" i="2"/>
  <c r="BF843" i="2"/>
  <c r="T843" i="2"/>
  <c r="R843" i="2"/>
  <c r="P843" i="2"/>
  <c r="BI837" i="2"/>
  <c r="BH837" i="2"/>
  <c r="BG837" i="2"/>
  <c r="BF837" i="2"/>
  <c r="T837" i="2"/>
  <c r="R837" i="2"/>
  <c r="P837" i="2"/>
  <c r="BI831" i="2"/>
  <c r="BH831" i="2"/>
  <c r="BG831" i="2"/>
  <c r="BF831" i="2"/>
  <c r="T831" i="2"/>
  <c r="R831" i="2"/>
  <c r="P831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17" i="2"/>
  <c r="BH817" i="2"/>
  <c r="BG817" i="2"/>
  <c r="BF817" i="2"/>
  <c r="T817" i="2"/>
  <c r="R817" i="2"/>
  <c r="P817" i="2"/>
  <c r="BI809" i="2"/>
  <c r="BH809" i="2"/>
  <c r="BG809" i="2"/>
  <c r="BF809" i="2"/>
  <c r="T809" i="2"/>
  <c r="R809" i="2"/>
  <c r="P809" i="2"/>
  <c r="BI805" i="2"/>
  <c r="BH805" i="2"/>
  <c r="BG805" i="2"/>
  <c r="BF805" i="2"/>
  <c r="T805" i="2"/>
  <c r="R805" i="2"/>
  <c r="P805" i="2"/>
  <c r="BI801" i="2"/>
  <c r="BH801" i="2"/>
  <c r="BG801" i="2"/>
  <c r="BF801" i="2"/>
  <c r="T801" i="2"/>
  <c r="R801" i="2"/>
  <c r="P801" i="2"/>
  <c r="BI794" i="2"/>
  <c r="BH794" i="2"/>
  <c r="BG794" i="2"/>
  <c r="BF794" i="2"/>
  <c r="T794" i="2"/>
  <c r="R794" i="2"/>
  <c r="P794" i="2"/>
  <c r="BI790" i="2"/>
  <c r="BH790" i="2"/>
  <c r="BG790" i="2"/>
  <c r="BF790" i="2"/>
  <c r="T790" i="2"/>
  <c r="R790" i="2"/>
  <c r="P790" i="2"/>
  <c r="BI786" i="2"/>
  <c r="BH786" i="2"/>
  <c r="BG786" i="2"/>
  <c r="BF786" i="2"/>
  <c r="T786" i="2"/>
  <c r="R786" i="2"/>
  <c r="P786" i="2"/>
  <c r="BI782" i="2"/>
  <c r="BH782" i="2"/>
  <c r="BG782" i="2"/>
  <c r="BF782" i="2"/>
  <c r="T782" i="2"/>
  <c r="R782" i="2"/>
  <c r="P782" i="2"/>
  <c r="BI778" i="2"/>
  <c r="BH778" i="2"/>
  <c r="BG778" i="2"/>
  <c r="BF778" i="2"/>
  <c r="T778" i="2"/>
  <c r="R778" i="2"/>
  <c r="P778" i="2"/>
  <c r="BI774" i="2"/>
  <c r="BH774" i="2"/>
  <c r="BG774" i="2"/>
  <c r="BF774" i="2"/>
  <c r="T774" i="2"/>
  <c r="R774" i="2"/>
  <c r="P774" i="2"/>
  <c r="BI770" i="2"/>
  <c r="BH770" i="2"/>
  <c r="BG770" i="2"/>
  <c r="BF770" i="2"/>
  <c r="T770" i="2"/>
  <c r="R770" i="2"/>
  <c r="P770" i="2"/>
  <c r="BI766" i="2"/>
  <c r="BH766" i="2"/>
  <c r="BG766" i="2"/>
  <c r="BF766" i="2"/>
  <c r="T766" i="2"/>
  <c r="R766" i="2"/>
  <c r="P766" i="2"/>
  <c r="BI762" i="2"/>
  <c r="BH762" i="2"/>
  <c r="BG762" i="2"/>
  <c r="BF762" i="2"/>
  <c r="T762" i="2"/>
  <c r="R762" i="2"/>
  <c r="P762" i="2"/>
  <c r="BI758" i="2"/>
  <c r="BH758" i="2"/>
  <c r="BG758" i="2"/>
  <c r="BF758" i="2"/>
  <c r="T758" i="2"/>
  <c r="R758" i="2"/>
  <c r="P758" i="2"/>
  <c r="BI753" i="2"/>
  <c r="BH753" i="2"/>
  <c r="BG753" i="2"/>
  <c r="BF753" i="2"/>
  <c r="T753" i="2"/>
  <c r="R753" i="2"/>
  <c r="P753" i="2"/>
  <c r="BI749" i="2"/>
  <c r="BH749" i="2"/>
  <c r="BG749" i="2"/>
  <c r="BF749" i="2"/>
  <c r="T749" i="2"/>
  <c r="R749" i="2"/>
  <c r="P749" i="2"/>
  <c r="BI741" i="2"/>
  <c r="BH741" i="2"/>
  <c r="BG741" i="2"/>
  <c r="BF741" i="2"/>
  <c r="T741" i="2"/>
  <c r="R741" i="2"/>
  <c r="P741" i="2"/>
  <c r="BI737" i="2"/>
  <c r="BH737" i="2"/>
  <c r="BG737" i="2"/>
  <c r="BF737" i="2"/>
  <c r="T737" i="2"/>
  <c r="R737" i="2"/>
  <c r="P737" i="2"/>
  <c r="BI729" i="2"/>
  <c r="BH729" i="2"/>
  <c r="BG729" i="2"/>
  <c r="BF729" i="2"/>
  <c r="T729" i="2"/>
  <c r="R729" i="2"/>
  <c r="P729" i="2"/>
  <c r="BI726" i="2"/>
  <c r="BH726" i="2"/>
  <c r="BG726" i="2"/>
  <c r="BF726" i="2"/>
  <c r="T726" i="2"/>
  <c r="R726" i="2"/>
  <c r="P726" i="2"/>
  <c r="BI717" i="2"/>
  <c r="BH717" i="2"/>
  <c r="BG717" i="2"/>
  <c r="BF717" i="2"/>
  <c r="T717" i="2"/>
  <c r="R717" i="2"/>
  <c r="P717" i="2"/>
  <c r="BI709" i="2"/>
  <c r="BH709" i="2"/>
  <c r="BG709" i="2"/>
  <c r="BF709" i="2"/>
  <c r="T709" i="2"/>
  <c r="R709" i="2"/>
  <c r="P709" i="2"/>
  <c r="BI705" i="2"/>
  <c r="BH705" i="2"/>
  <c r="BG705" i="2"/>
  <c r="BF705" i="2"/>
  <c r="T705" i="2"/>
  <c r="R705" i="2"/>
  <c r="P705" i="2"/>
  <c r="BI693" i="2"/>
  <c r="BH693" i="2"/>
  <c r="BG693" i="2"/>
  <c r="BF693" i="2"/>
  <c r="T693" i="2"/>
  <c r="R693" i="2"/>
  <c r="P693" i="2"/>
  <c r="BI685" i="2"/>
  <c r="BH685" i="2"/>
  <c r="BG685" i="2"/>
  <c r="BF685" i="2"/>
  <c r="T685" i="2"/>
  <c r="R685" i="2"/>
  <c r="P685" i="2"/>
  <c r="BI669" i="2"/>
  <c r="BH669" i="2"/>
  <c r="BG669" i="2"/>
  <c r="BF669" i="2"/>
  <c r="T669" i="2"/>
  <c r="R669" i="2"/>
  <c r="P669" i="2"/>
  <c r="BI663" i="2"/>
  <c r="BH663" i="2"/>
  <c r="BG663" i="2"/>
  <c r="BF663" i="2"/>
  <c r="T663" i="2"/>
  <c r="R663" i="2"/>
  <c r="P663" i="2"/>
  <c r="BI645" i="2"/>
  <c r="BH645" i="2"/>
  <c r="BG645" i="2"/>
  <c r="BF645" i="2"/>
  <c r="T645" i="2"/>
  <c r="R645" i="2"/>
  <c r="P645" i="2"/>
  <c r="BI641" i="2"/>
  <c r="BH641" i="2"/>
  <c r="BG641" i="2"/>
  <c r="BF641" i="2"/>
  <c r="T641" i="2"/>
  <c r="R641" i="2"/>
  <c r="P641" i="2"/>
  <c r="BI628" i="2"/>
  <c r="BH628" i="2"/>
  <c r="BG628" i="2"/>
  <c r="BF628" i="2"/>
  <c r="T628" i="2"/>
  <c r="R628" i="2"/>
  <c r="P628" i="2"/>
  <c r="BI621" i="2"/>
  <c r="BH621" i="2"/>
  <c r="BG621" i="2"/>
  <c r="BF621" i="2"/>
  <c r="T621" i="2"/>
  <c r="R621" i="2"/>
  <c r="P621" i="2"/>
  <c r="BI615" i="2"/>
  <c r="BH615" i="2"/>
  <c r="BG615" i="2"/>
  <c r="BF615" i="2"/>
  <c r="T615" i="2"/>
  <c r="R615" i="2"/>
  <c r="P615" i="2"/>
  <c r="BI609" i="2"/>
  <c r="BH609" i="2"/>
  <c r="BG609" i="2"/>
  <c r="BF609" i="2"/>
  <c r="T609" i="2"/>
  <c r="R609" i="2"/>
  <c r="P609" i="2"/>
  <c r="BI591" i="2"/>
  <c r="BH591" i="2"/>
  <c r="BG591" i="2"/>
  <c r="BF591" i="2"/>
  <c r="T591" i="2"/>
  <c r="R591" i="2"/>
  <c r="P591" i="2"/>
  <c r="BI587" i="2"/>
  <c r="BH587" i="2"/>
  <c r="BG587" i="2"/>
  <c r="BF587" i="2"/>
  <c r="T587" i="2"/>
  <c r="R587" i="2"/>
  <c r="P587" i="2"/>
  <c r="BI583" i="2"/>
  <c r="BH583" i="2"/>
  <c r="BG583" i="2"/>
  <c r="BF583" i="2"/>
  <c r="T583" i="2"/>
  <c r="R583" i="2"/>
  <c r="P583" i="2"/>
  <c r="BI576" i="2"/>
  <c r="BH576" i="2"/>
  <c r="BG576" i="2"/>
  <c r="BF576" i="2"/>
  <c r="T576" i="2"/>
  <c r="R576" i="2"/>
  <c r="P576" i="2"/>
  <c r="BI561" i="2"/>
  <c r="BH561" i="2"/>
  <c r="BG561" i="2"/>
  <c r="BF561" i="2"/>
  <c r="T561" i="2"/>
  <c r="R561" i="2"/>
  <c r="P561" i="2"/>
  <c r="BI558" i="2"/>
  <c r="BH558" i="2"/>
  <c r="BG558" i="2"/>
  <c r="BF558" i="2"/>
  <c r="T558" i="2"/>
  <c r="R558" i="2"/>
  <c r="P558" i="2"/>
  <c r="BI542" i="2"/>
  <c r="BH542" i="2"/>
  <c r="BG542" i="2"/>
  <c r="BF542" i="2"/>
  <c r="T542" i="2"/>
  <c r="R542" i="2"/>
  <c r="P542" i="2"/>
  <c r="BI526" i="2"/>
  <c r="BH526" i="2"/>
  <c r="BG526" i="2"/>
  <c r="BF526" i="2"/>
  <c r="T526" i="2"/>
  <c r="R526" i="2"/>
  <c r="P526" i="2"/>
  <c r="BI513" i="2"/>
  <c r="BH513" i="2"/>
  <c r="BG513" i="2"/>
  <c r="BF513" i="2"/>
  <c r="T513" i="2"/>
  <c r="R513" i="2"/>
  <c r="P513" i="2"/>
  <c r="BI509" i="2"/>
  <c r="BH509" i="2"/>
  <c r="BG509" i="2"/>
  <c r="BF509" i="2"/>
  <c r="T509" i="2"/>
  <c r="R509" i="2"/>
  <c r="P509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R492" i="2"/>
  <c r="P492" i="2"/>
  <c r="BI479" i="2"/>
  <c r="BH479" i="2"/>
  <c r="BG479" i="2"/>
  <c r="BF479" i="2"/>
  <c r="T479" i="2"/>
  <c r="R479" i="2"/>
  <c r="P479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47" i="2"/>
  <c r="BH447" i="2"/>
  <c r="BG447" i="2"/>
  <c r="BF447" i="2"/>
  <c r="T447" i="2"/>
  <c r="R447" i="2"/>
  <c r="P447" i="2"/>
  <c r="BI441" i="2"/>
  <c r="BH441" i="2"/>
  <c r="BG441" i="2"/>
  <c r="BF441" i="2"/>
  <c r="T441" i="2"/>
  <c r="R441" i="2"/>
  <c r="P441" i="2"/>
  <c r="BI435" i="2"/>
  <c r="BH435" i="2"/>
  <c r="BG435" i="2"/>
  <c r="BF435" i="2"/>
  <c r="T435" i="2"/>
  <c r="R435" i="2"/>
  <c r="P435" i="2"/>
  <c r="BI427" i="2"/>
  <c r="BH427" i="2"/>
  <c r="BG427" i="2"/>
  <c r="BF427" i="2"/>
  <c r="T427" i="2"/>
  <c r="R427" i="2"/>
  <c r="P427" i="2"/>
  <c r="BI421" i="2"/>
  <c r="BH421" i="2"/>
  <c r="BG421" i="2"/>
  <c r="BF421" i="2"/>
  <c r="T421" i="2"/>
  <c r="R421" i="2"/>
  <c r="P421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3" i="2"/>
  <c r="BH403" i="2"/>
  <c r="BG403" i="2"/>
  <c r="BF403" i="2"/>
  <c r="T403" i="2"/>
  <c r="R403" i="2"/>
  <c r="P403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88" i="2"/>
  <c r="BH388" i="2"/>
  <c r="BG388" i="2"/>
  <c r="BF388" i="2"/>
  <c r="T388" i="2"/>
  <c r="R388" i="2"/>
  <c r="P388" i="2"/>
  <c r="BI383" i="2"/>
  <c r="BH383" i="2"/>
  <c r="BG383" i="2"/>
  <c r="BF383" i="2"/>
  <c r="T383" i="2"/>
  <c r="R383" i="2"/>
  <c r="P383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29" i="2"/>
  <c r="BH329" i="2"/>
  <c r="BG329" i="2"/>
  <c r="BF329" i="2"/>
  <c r="T329" i="2"/>
  <c r="R329" i="2"/>
  <c r="P329" i="2"/>
  <c r="BI322" i="2"/>
  <c r="BH322" i="2"/>
  <c r="BG322" i="2"/>
  <c r="BF322" i="2"/>
  <c r="T322" i="2"/>
  <c r="R322" i="2"/>
  <c r="P322" i="2"/>
  <c r="BI314" i="2"/>
  <c r="BH314" i="2"/>
  <c r="BG314" i="2"/>
  <c r="BF314" i="2"/>
  <c r="T314" i="2"/>
  <c r="R314" i="2"/>
  <c r="P314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1" i="2"/>
  <c r="BH291" i="2"/>
  <c r="BG291" i="2"/>
  <c r="BF291" i="2"/>
  <c r="T291" i="2"/>
  <c r="R291" i="2"/>
  <c r="P291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3" i="2"/>
  <c r="BH273" i="2"/>
  <c r="BG273" i="2"/>
  <c r="BF273" i="2"/>
  <c r="T273" i="2"/>
  <c r="R273" i="2"/>
  <c r="P273" i="2"/>
  <c r="BI266" i="2"/>
  <c r="BH266" i="2"/>
  <c r="BG266" i="2"/>
  <c r="BF266" i="2"/>
  <c r="T266" i="2"/>
  <c r="R266" i="2"/>
  <c r="P266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5" i="2"/>
  <c r="BH225" i="2"/>
  <c r="BG225" i="2"/>
  <c r="BF225" i="2"/>
  <c r="T225" i="2"/>
  <c r="R225" i="2"/>
  <c r="P225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68" i="2"/>
  <c r="BH168" i="2"/>
  <c r="BG168" i="2"/>
  <c r="BF168" i="2"/>
  <c r="T168" i="2"/>
  <c r="R168" i="2"/>
  <c r="P168" i="2"/>
  <c r="BI160" i="2"/>
  <c r="BH160" i="2"/>
  <c r="BG160" i="2"/>
  <c r="BF160" i="2"/>
  <c r="T160" i="2"/>
  <c r="R160" i="2"/>
  <c r="P160" i="2"/>
  <c r="BI156" i="2"/>
  <c r="BH156" i="2"/>
  <c r="BG156" i="2"/>
  <c r="BF156" i="2"/>
  <c r="T156" i="2"/>
  <c r="R156" i="2"/>
  <c r="P156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F108" i="2"/>
  <c r="E106" i="2"/>
  <c r="F56" i="2"/>
  <c r="E54" i="2"/>
  <c r="J26" i="2"/>
  <c r="E26" i="2"/>
  <c r="J111" i="2" s="1"/>
  <c r="J25" i="2"/>
  <c r="J23" i="2"/>
  <c r="E23" i="2"/>
  <c r="J58" i="2" s="1"/>
  <c r="J22" i="2"/>
  <c r="J20" i="2"/>
  <c r="E20" i="2"/>
  <c r="F59" i="2" s="1"/>
  <c r="J19" i="2"/>
  <c r="J17" i="2"/>
  <c r="E17" i="2"/>
  <c r="F110" i="2"/>
  <c r="J16" i="2"/>
  <c r="J14" i="2"/>
  <c r="J56" i="2" s="1"/>
  <c r="E7" i="2"/>
  <c r="E102" i="2" s="1"/>
  <c r="L50" i="1"/>
  <c r="AM50" i="1"/>
  <c r="AM49" i="1"/>
  <c r="L49" i="1"/>
  <c r="AM47" i="1"/>
  <c r="L47" i="1"/>
  <c r="L45" i="1"/>
  <c r="L44" i="1"/>
  <c r="J456" i="2"/>
  <c r="BK1043" i="2"/>
  <c r="J458" i="2"/>
  <c r="BK879" i="2"/>
  <c r="J178" i="3"/>
  <c r="J124" i="4"/>
  <c r="BK233" i="5"/>
  <c r="BK157" i="5"/>
  <c r="J204" i="6"/>
  <c r="J357" i="7"/>
  <c r="BK367" i="7"/>
  <c r="BK176" i="7"/>
  <c r="BK101" i="8"/>
  <c r="J371" i="11"/>
  <c r="BK407" i="11"/>
  <c r="J256" i="11"/>
  <c r="J128" i="13"/>
  <c r="J319" i="13"/>
  <c r="J216" i="14"/>
  <c r="J319" i="15"/>
  <c r="J209" i="15"/>
  <c r="BK778" i="2"/>
  <c r="J136" i="2"/>
  <c r="BK628" i="2"/>
  <c r="J1128" i="2"/>
  <c r="J175" i="2"/>
  <c r="BK127" i="6"/>
  <c r="BK265" i="7"/>
  <c r="BK159" i="7"/>
  <c r="BK322" i="2"/>
  <c r="BK447" i="2"/>
  <c r="J167" i="3"/>
  <c r="BK105" i="3"/>
  <c r="J103" i="4"/>
  <c r="BK182" i="5"/>
  <c r="BK124" i="6"/>
  <c r="BK153" i="7"/>
  <c r="BK102" i="10"/>
  <c r="BK97" i="12"/>
  <c r="J180" i="13"/>
  <c r="J309" i="14"/>
  <c r="J297" i="14"/>
  <c r="BK181" i="15"/>
  <c r="BK749" i="2"/>
  <c r="J863" i="2"/>
  <c r="BK351" i="2"/>
  <c r="J1260" i="2"/>
  <c r="J1198" i="2"/>
  <c r="BK1027" i="2"/>
  <c r="J243" i="2"/>
  <c r="J196" i="6"/>
  <c r="J506" i="7"/>
  <c r="BK1067" i="2"/>
  <c r="BK435" i="2"/>
  <c r="J967" i="2"/>
  <c r="J1189" i="2"/>
  <c r="J1043" i="2"/>
  <c r="J305" i="2"/>
  <c r="BK171" i="3"/>
  <c r="BK178" i="3"/>
  <c r="BK125" i="5"/>
  <c r="J98" i="6"/>
  <c r="J526" i="7"/>
  <c r="BK239" i="7"/>
  <c r="J298" i="7"/>
  <c r="J91" i="8"/>
  <c r="J455" i="11"/>
  <c r="BK141" i="11"/>
  <c r="BK275" i="11"/>
  <c r="BK252" i="13"/>
  <c r="J206" i="13"/>
  <c r="J388" i="14"/>
  <c r="J327" i="14"/>
  <c r="BK407" i="7"/>
  <c r="BK455" i="11"/>
  <c r="BK243" i="11"/>
  <c r="J128" i="12"/>
  <c r="J104" i="13"/>
  <c r="BK167" i="13"/>
  <c r="BK98" i="15"/>
  <c r="BK1008" i="2"/>
  <c r="BK1071" i="2"/>
  <c r="J1186" i="2"/>
  <c r="J231" i="2"/>
  <c r="BK794" i="2"/>
  <c r="BK576" i="2"/>
  <c r="J189" i="3"/>
  <c r="BK162" i="4"/>
  <c r="BK165" i="4"/>
  <c r="J205" i="5"/>
  <c r="J145" i="6"/>
  <c r="J231" i="7"/>
  <c r="BK354" i="7"/>
  <c r="J103" i="7"/>
  <c r="BK132" i="8"/>
  <c r="BK411" i="11"/>
  <c r="BK231" i="11"/>
  <c r="J252" i="11"/>
  <c r="BK220" i="13"/>
  <c r="J296" i="13"/>
  <c r="J236" i="13"/>
  <c r="J375" i="14"/>
  <c r="BK124" i="14"/>
  <c r="BK204" i="14"/>
  <c r="J305" i="14"/>
  <c r="J273" i="15"/>
  <c r="BK273" i="15"/>
  <c r="J113" i="15"/>
  <c r="BK131" i="2"/>
  <c r="J726" i="2"/>
  <c r="BK255" i="2"/>
  <c r="J1049" i="2"/>
  <c r="J1063" i="2"/>
  <c r="BK641" i="2"/>
  <c r="J758" i="2"/>
  <c r="J195" i="3"/>
  <c r="J119" i="7"/>
  <c r="J219" i="7"/>
  <c r="J308" i="7"/>
  <c r="BK375" i="11"/>
  <c r="J198" i="13"/>
  <c r="BK104" i="13"/>
  <c r="BK245" i="13"/>
  <c r="J430" i="14"/>
  <c r="J139" i="14"/>
  <c r="J189" i="15"/>
  <c r="BK994" i="2"/>
  <c r="J314" i="2"/>
  <c r="J843" i="2"/>
  <c r="J447" i="2"/>
  <c r="J1140" i="2"/>
  <c r="J247" i="2"/>
  <c r="BK169" i="6"/>
  <c r="J269" i="7"/>
  <c r="BK233" i="7"/>
  <c r="BK108" i="6"/>
  <c r="BK166" i="6"/>
  <c r="BK506" i="7"/>
  <c r="J330" i="7"/>
  <c r="J318" i="7"/>
  <c r="J156" i="7"/>
  <c r="J142" i="8"/>
  <c r="J464" i="11"/>
  <c r="J248" i="11"/>
  <c r="J113" i="12"/>
  <c r="J426" i="14"/>
  <c r="J195" i="15"/>
  <c r="BK280" i="2"/>
  <c r="J526" i="2"/>
  <c r="BK902" i="2"/>
  <c r="BK805" i="2"/>
  <c r="J361" i="2"/>
  <c r="BK225" i="2"/>
  <c r="J109" i="3"/>
  <c r="J177" i="6"/>
  <c r="BK133" i="6"/>
  <c r="J361" i="7"/>
  <c r="J337" i="7"/>
  <c r="BK149" i="7"/>
  <c r="BK1085" i="2"/>
  <c r="J885" i="2"/>
  <c r="BK1198" i="2"/>
  <c r="BK609" i="2"/>
  <c r="J239" i="2"/>
  <c r="BK134" i="5"/>
  <c r="J219" i="5"/>
  <c r="J145" i="5"/>
  <c r="BK95" i="6"/>
  <c r="BK526" i="7"/>
  <c r="J188" i="7"/>
  <c r="BK378" i="7"/>
  <c r="BK463" i="7"/>
  <c r="BK200" i="7"/>
  <c r="BK229" i="7"/>
  <c r="BK198" i="7"/>
  <c r="J101" i="8"/>
  <c r="J502" i="11"/>
  <c r="J407" i="11"/>
  <c r="J292" i="11"/>
  <c r="J124" i="12"/>
  <c r="J347" i="13"/>
  <c r="J358" i="13"/>
  <c r="BK305" i="14"/>
  <c r="BK422" i="14"/>
  <c r="J124" i="14"/>
  <c r="J304" i="15"/>
  <c r="BK231" i="2"/>
  <c r="J609" i="2"/>
  <c r="J123" i="3"/>
  <c r="BK229" i="5"/>
  <c r="J198" i="5"/>
  <c r="J457" i="7"/>
  <c r="BK111" i="7"/>
  <c r="J494" i="11"/>
  <c r="J189" i="11"/>
  <c r="J164" i="13"/>
  <c r="J285" i="14"/>
  <c r="J101" i="3"/>
  <c r="BK380" i="7"/>
  <c r="BK227" i="11"/>
  <c r="J156" i="2"/>
  <c r="J119" i="3"/>
  <c r="BK129" i="4"/>
  <c r="BK161" i="5"/>
  <c r="BK124" i="7"/>
  <c r="BK109" i="11"/>
  <c r="BK125" i="13"/>
  <c r="BK309" i="14"/>
  <c r="J115" i="14"/>
  <c r="BK176" i="15"/>
  <c r="BK180" i="6"/>
  <c r="BK173" i="7"/>
  <c r="BK166" i="7"/>
  <c r="J239" i="7"/>
  <c r="J343" i="13"/>
  <c r="J306" i="13"/>
  <c r="J265" i="13"/>
  <c r="J472" i="14"/>
  <c r="BK225" i="15"/>
  <c r="J345" i="2"/>
  <c r="BK615" i="2"/>
  <c r="J513" i="2"/>
  <c r="BK251" i="2"/>
  <c r="J587" i="2"/>
  <c r="J129" i="3"/>
  <c r="J188" i="5"/>
  <c r="J459" i="7"/>
  <c r="J164" i="7"/>
  <c r="J132" i="8"/>
  <c r="J415" i="11"/>
  <c r="BK423" i="11"/>
  <c r="J152" i="13"/>
  <c r="BK216" i="14"/>
  <c r="BK1037" i="2"/>
  <c r="BK239" i="2"/>
  <c r="BK888" i="2"/>
  <c r="BK182" i="3"/>
  <c r="J149" i="5"/>
  <c r="J127" i="6"/>
  <c r="J136" i="7"/>
  <c r="J127" i="8"/>
  <c r="J270" i="11"/>
  <c r="BK141" i="2"/>
  <c r="BK1001" i="2"/>
  <c r="BK119" i="3"/>
  <c r="J139" i="4"/>
  <c r="J172" i="6"/>
  <c r="BK450" i="7"/>
  <c r="J176" i="7"/>
  <c r="BK148" i="8"/>
  <c r="BK432" i="11"/>
  <c r="J438" i="14"/>
  <c r="BK128" i="14"/>
  <c r="J225" i="15"/>
  <c r="BK217" i="15"/>
  <c r="BK1089" i="2"/>
  <c r="J1246" i="2"/>
  <c r="J464" i="2"/>
  <c r="BK1116" i="2"/>
  <c r="BK184" i="4"/>
  <c r="BK447" i="7"/>
  <c r="BK127" i="8"/>
  <c r="BK224" i="13"/>
  <c r="BK136" i="13"/>
  <c r="BK293" i="14"/>
  <c r="J187" i="2"/>
  <c r="BK913" i="2"/>
  <c r="BK1046" i="2"/>
  <c r="J1202" i="2"/>
  <c r="J994" i="2"/>
  <c r="J391" i="7"/>
  <c r="BK344" i="11"/>
  <c r="BK149" i="11"/>
  <c r="J125" i="11"/>
  <c r="J287" i="13"/>
  <c r="BK111" i="13"/>
  <c r="BK247" i="13"/>
  <c r="J217" i="15"/>
  <c r="BK232" i="15"/>
  <c r="J409" i="7"/>
  <c r="BK303" i="7"/>
  <c r="J347" i="7"/>
  <c r="BK136" i="8"/>
  <c r="BK260" i="11"/>
  <c r="J170" i="11"/>
  <c r="BK132" i="12"/>
  <c r="BK391" i="14"/>
  <c r="J242" i="15"/>
  <c r="BK1101" i="2"/>
  <c r="J741" i="2"/>
  <c r="BK863" i="2"/>
  <c r="J235" i="2"/>
  <c r="BK1202" i="2"/>
  <c r="BK1081" i="2"/>
  <c r="BK1181" i="2"/>
  <c r="BK195" i="3"/>
  <c r="BK116" i="5"/>
  <c r="BK98" i="6"/>
  <c r="J148" i="6"/>
  <c r="J518" i="7"/>
  <c r="BK226" i="7"/>
  <c r="BK438" i="7"/>
  <c r="J235" i="7"/>
  <c r="J139" i="8"/>
  <c r="BK446" i="11"/>
  <c r="J280" i="11"/>
  <c r="BK310" i="13"/>
  <c r="BK173" i="13"/>
  <c r="J125" i="13"/>
  <c r="J252" i="13"/>
  <c r="BK463" i="14"/>
  <c r="J446" i="14"/>
  <c r="J238" i="14"/>
  <c r="BK224" i="14"/>
  <c r="J273" i="14"/>
  <c r="J142" i="15"/>
  <c r="J201" i="15"/>
  <c r="BK205" i="15"/>
  <c r="J753" i="2"/>
  <c r="J180" i="2"/>
  <c r="BK273" i="2"/>
  <c r="J825" i="2"/>
  <c r="J412" i="2"/>
  <c r="BK145" i="2"/>
  <c r="BK561" i="2"/>
  <c r="BK126" i="3"/>
  <c r="J157" i="4"/>
  <c r="BK145" i="5"/>
  <c r="J176" i="5"/>
  <c r="J200" i="6"/>
  <c r="J166" i="6"/>
  <c r="BK120" i="6"/>
  <c r="BK441" i="7"/>
  <c r="J265" i="7"/>
  <c r="BK459" i="7"/>
  <c r="BK361" i="7"/>
  <c r="BK298" i="7"/>
  <c r="BK124" i="8"/>
  <c r="J113" i="9"/>
  <c r="J387" i="11"/>
  <c r="BK379" i="11"/>
  <c r="J121" i="11"/>
  <c r="BK292" i="11"/>
  <c r="BK144" i="12"/>
  <c r="BK296" i="13"/>
  <c r="BK128" i="13"/>
  <c r="BK170" i="13"/>
  <c r="BK469" i="14"/>
  <c r="BK450" i="14"/>
  <c r="J301" i="14"/>
  <c r="J289" i="14"/>
  <c r="BK132" i="15"/>
  <c r="J388" i="2"/>
  <c r="BK1240" i="2"/>
  <c r="BK1219" i="2"/>
  <c r="J409" i="2"/>
  <c r="BK1122" i="2"/>
  <c r="BK717" i="2"/>
  <c r="BK180" i="2"/>
  <c r="J365" i="2"/>
  <c r="J146" i="4"/>
  <c r="J112" i="4"/>
  <c r="BK102" i="5"/>
  <c r="J209" i="5"/>
  <c r="J161" i="5"/>
  <c r="J174" i="6"/>
  <c r="J397" i="7"/>
  <c r="BK385" i="7"/>
  <c r="BK347" i="7"/>
  <c r="BK91" i="8"/>
  <c r="J239" i="11"/>
  <c r="J419" i="11"/>
  <c r="J432" i="11"/>
  <c r="BK296" i="11"/>
  <c r="BK340" i="13"/>
  <c r="BK472" i="14"/>
  <c r="BK301" i="14"/>
  <c r="J174" i="14"/>
  <c r="BK102" i="15"/>
  <c r="J260" i="15"/>
  <c r="J1097" i="2"/>
  <c r="BK1158" i="2"/>
  <c r="BK558" i="2"/>
  <c r="J200" i="2"/>
  <c r="J280" i="2"/>
  <c r="BK817" i="2"/>
  <c r="BK139" i="3"/>
  <c r="BK193" i="4"/>
  <c r="BK533" i="7"/>
  <c r="BK278" i="7"/>
  <c r="BK271" i="13"/>
  <c r="BK370" i="14"/>
  <c r="J154" i="14"/>
  <c r="BK394" i="14"/>
  <c r="BK252" i="14"/>
  <c r="J290" i="15"/>
  <c r="BK209" i="15"/>
  <c r="BK146" i="15"/>
  <c r="J160" i="2"/>
  <c r="BK160" i="2"/>
  <c r="BK336" i="2"/>
  <c r="BK963" i="2"/>
  <c r="BK1209" i="2"/>
  <c r="J774" i="2"/>
  <c r="J336" i="2"/>
  <c r="BK850" i="2"/>
  <c r="BK119" i="5"/>
  <c r="BK136" i="6"/>
  <c r="BK92" i="6"/>
  <c r="BK469" i="7"/>
  <c r="J385" i="7"/>
  <c r="BK341" i="7"/>
  <c r="J375" i="7"/>
  <c r="J254" i="15"/>
  <c r="J831" i="2"/>
  <c r="BK456" i="2"/>
  <c r="BK935" i="2"/>
  <c r="BK1128" i="2"/>
  <c r="BK766" i="2"/>
  <c r="J105" i="3"/>
  <c r="J150" i="4"/>
  <c r="J185" i="6"/>
  <c r="BK498" i="7"/>
  <c r="BK136" i="7"/>
  <c r="J170" i="7"/>
  <c r="J369" i="7"/>
  <c r="BK412" i="7"/>
  <c r="J505" i="11"/>
  <c r="J243" i="11"/>
  <c r="J120" i="12"/>
  <c r="J107" i="13"/>
  <c r="J233" i="13"/>
  <c r="J456" i="14"/>
  <c r="J154" i="15"/>
  <c r="BK956" i="2"/>
  <c r="J1206" i="2"/>
  <c r="BK709" i="2"/>
  <c r="BK95" i="8"/>
  <c r="J129" i="11"/>
  <c r="J306" i="11"/>
  <c r="BK435" i="11"/>
  <c r="BK235" i="11"/>
  <c r="J174" i="11"/>
  <c r="J120" i="13"/>
  <c r="J220" i="13"/>
  <c r="BK325" i="13"/>
  <c r="BK297" i="14"/>
  <c r="J344" i="14"/>
  <c r="BK320" i="14"/>
  <c r="BK400" i="7"/>
  <c r="J372" i="7"/>
  <c r="BK391" i="7"/>
  <c r="BK154" i="11"/>
  <c r="J281" i="13"/>
  <c r="J176" i="13"/>
  <c r="BK164" i="13"/>
  <c r="BK139" i="14"/>
  <c r="BK281" i="14"/>
  <c r="J435" i="2"/>
  <c r="BK669" i="2"/>
  <c r="BK1178" i="2"/>
  <c r="J766" i="2"/>
  <c r="J111" i="5"/>
  <c r="BK510" i="7"/>
  <c r="BK494" i="7"/>
  <c r="J95" i="8"/>
  <c r="J102" i="10"/>
  <c r="BK502" i="11"/>
  <c r="BK133" i="11"/>
  <c r="BK121" i="11"/>
  <c r="BK93" i="12"/>
  <c r="BK278" i="13"/>
  <c r="BK255" i="13"/>
  <c r="J268" i="13"/>
  <c r="BK170" i="14"/>
  <c r="J146" i="15"/>
  <c r="BK929" i="2"/>
  <c r="BK587" i="2"/>
  <c r="BK852" i="2"/>
  <c r="J1085" i="2"/>
  <c r="BK790" i="2"/>
  <c r="BK92" i="3"/>
  <c r="BK219" i="5"/>
  <c r="BK201" i="5"/>
  <c r="BK148" i="6"/>
  <c r="J474" i="7"/>
  <c r="BK433" i="7"/>
  <c r="BK228" i="14"/>
  <c r="J192" i="2"/>
  <c r="BK1231" i="2"/>
  <c r="J322" i="2"/>
  <c r="J185" i="5"/>
  <c r="J510" i="7"/>
  <c r="BK262" i="7"/>
  <c r="J148" i="8"/>
  <c r="J149" i="11"/>
  <c r="J210" i="13"/>
  <c r="J247" i="13"/>
  <c r="BK442" i="14"/>
  <c r="J498" i="7"/>
  <c r="BK100" i="7"/>
  <c r="J441" i="7"/>
  <c r="BK330" i="7"/>
  <c r="J112" i="8"/>
  <c r="J141" i="11"/>
  <c r="J137" i="12"/>
  <c r="BK172" i="6"/>
  <c r="BK222" i="7"/>
  <c r="J233" i="7"/>
  <c r="J105" i="9"/>
  <c r="BK419" i="11"/>
  <c r="BK505" i="11"/>
  <c r="BK303" i="13"/>
  <c r="BK249" i="13"/>
  <c r="BK466" i="14"/>
  <c r="J204" i="14"/>
  <c r="J301" i="15"/>
  <c r="BK263" i="15"/>
  <c r="BK329" i="2"/>
  <c r="J939" i="2"/>
  <c r="BK297" i="2"/>
  <c r="J1031" i="2"/>
  <c r="BK874" i="2"/>
  <c r="BK153" i="3"/>
  <c r="J142" i="4"/>
  <c r="J185" i="7"/>
  <c r="J433" i="7"/>
  <c r="J423" i="11"/>
  <c r="J1089" i="2"/>
  <c r="J1275" i="2"/>
  <c r="J1145" i="2"/>
  <c r="BK159" i="3"/>
  <c r="BK142" i="4"/>
  <c r="J169" i="4"/>
  <c r="BK188" i="5"/>
  <c r="J164" i="5"/>
  <c r="J412" i="7"/>
  <c r="J334" i="7"/>
  <c r="BK158" i="11"/>
  <c r="BK120" i="12"/>
  <c r="J300" i="13"/>
  <c r="J442" i="14"/>
  <c r="BK304" i="15"/>
  <c r="BK260" i="15"/>
  <c r="BK259" i="2"/>
  <c r="BK287" i="11"/>
  <c r="J313" i="13"/>
  <c r="BK190" i="13"/>
  <c r="J144" i="13"/>
  <c r="J134" i="13"/>
  <c r="J240" i="13"/>
  <c r="BK238" i="14"/>
  <c r="J147" i="14"/>
  <c r="BK782" i="2"/>
  <c r="BK753" i="2"/>
  <c r="BK1213" i="2"/>
  <c r="BK1193" i="2"/>
  <c r="BK971" i="2"/>
  <c r="J105" i="8"/>
  <c r="BK358" i="11"/>
  <c r="BK239" i="11"/>
  <c r="BK221" i="11"/>
  <c r="BK201" i="11"/>
  <c r="BK306" i="13"/>
  <c r="BK331" i="13"/>
  <c r="J161" i="13"/>
  <c r="J128" i="14"/>
  <c r="J257" i="15"/>
  <c r="BK167" i="15"/>
  <c r="BK786" i="2"/>
  <c r="BK1012" i="2"/>
  <c r="J1153" i="2"/>
  <c r="J1163" i="2"/>
  <c r="BK944" i="2"/>
  <c r="J97" i="3"/>
  <c r="J233" i="5"/>
  <c r="BK188" i="6"/>
  <c r="BK139" i="6"/>
  <c r="BK293" i="7"/>
  <c r="BK334" i="7"/>
  <c r="J178" i="7"/>
  <c r="BK142" i="8"/>
  <c r="J411" i="11"/>
  <c r="J179" i="11"/>
  <c r="J271" i="13"/>
  <c r="BK146" i="13"/>
  <c r="BK323" i="14"/>
  <c r="J176" i="15"/>
  <c r="J959" i="2"/>
  <c r="BK896" i="2"/>
  <c r="BK393" i="2"/>
  <c r="BK466" i="2"/>
  <c r="J837" i="2"/>
  <c r="BK301" i="2"/>
  <c r="BK167" i="3"/>
  <c r="BK97" i="3"/>
  <c r="BK120" i="4"/>
  <c r="J116" i="4"/>
  <c r="BK168" i="5"/>
  <c r="J404" i="7"/>
  <c r="BK479" i="7"/>
  <c r="J212" i="7"/>
  <c r="BK105" i="8"/>
  <c r="J92" i="10"/>
  <c r="J367" i="11"/>
  <c r="J383" i="11"/>
  <c r="BK213" i="11"/>
  <c r="BK152" i="13"/>
  <c r="J170" i="13"/>
  <c r="BK240" i="13"/>
  <c r="J476" i="14"/>
  <c r="J370" i="14"/>
  <c r="J255" i="14"/>
  <c r="BK143" i="14"/>
  <c r="J220" i="14"/>
  <c r="J213" i="15"/>
  <c r="J310" i="15"/>
  <c r="BK279" i="15"/>
  <c r="J150" i="15"/>
  <c r="J669" i="2"/>
  <c r="BK591" i="2"/>
  <c r="J558" i="2"/>
  <c r="J1219" i="2"/>
  <c r="J1223" i="2"/>
  <c r="J1231" i="2"/>
  <c r="BK1120" i="2"/>
  <c r="J1037" i="2"/>
  <c r="J951" i="2"/>
  <c r="BK129" i="3"/>
  <c r="BK216" i="7"/>
  <c r="J947" i="2"/>
  <c r="BK1183" i="2"/>
  <c r="J956" i="2"/>
  <c r="J1178" i="2"/>
  <c r="BK1022" i="2"/>
  <c r="J120" i="4"/>
  <c r="BK103" i="4"/>
  <c r="J129" i="5"/>
  <c r="BK172" i="5"/>
  <c r="BK119" i="7"/>
  <c r="J206" i="7"/>
  <c r="BK206" i="7"/>
  <c r="J124" i="9"/>
  <c r="BK220" i="3"/>
  <c r="BK488" i="7"/>
  <c r="BK444" i="7"/>
  <c r="BK92" i="9"/>
  <c r="BK230" i="13"/>
  <c r="J907" i="2"/>
  <c r="J466" i="2"/>
  <c r="BK173" i="4"/>
  <c r="J154" i="4"/>
  <c r="J225" i="5"/>
  <c r="BK222" i="5"/>
  <c r="J160" i="6"/>
  <c r="BK219" i="7"/>
  <c r="J207" i="11"/>
  <c r="BK323" i="13"/>
  <c r="J469" i="14"/>
  <c r="J293" i="14"/>
  <c r="BK331" i="14"/>
  <c r="J132" i="14"/>
  <c r="J279" i="15"/>
  <c r="J935" i="2"/>
  <c r="BK412" i="2"/>
  <c r="J874" i="2"/>
  <c r="J576" i="2"/>
  <c r="BK705" i="2"/>
  <c r="BK225" i="5"/>
  <c r="J169" i="6"/>
  <c r="J469" i="7"/>
  <c r="BK326" i="7"/>
  <c r="BK404" i="7"/>
  <c r="BK357" i="7"/>
  <c r="J388" i="7"/>
  <c r="BK280" i="11"/>
  <c r="BK337" i="13"/>
  <c r="J337" i="13"/>
  <c r="J185" i="13"/>
  <c r="BK343" i="13"/>
  <c r="J111" i="13"/>
  <c r="J136" i="13"/>
  <c r="BK273" i="14"/>
  <c r="BK313" i="14"/>
  <c r="J737" i="2"/>
  <c r="J441" i="2"/>
  <c r="J867" i="2"/>
  <c r="BK990" i="2"/>
  <c r="BK967" i="2"/>
  <c r="J1170" i="2"/>
  <c r="BK1097" i="2"/>
  <c r="BK854" i="2"/>
  <c r="J196" i="2"/>
  <c r="BK189" i="3"/>
  <c r="J102" i="5"/>
  <c r="J120" i="6"/>
  <c r="J463" i="7"/>
  <c r="J394" i="7"/>
  <c r="BK247" i="7"/>
  <c r="J129" i="9"/>
  <c r="BK362" i="11"/>
  <c r="J391" i="11"/>
  <c r="J330" i="11"/>
  <c r="BK170" i="11"/>
  <c r="J262" i="13"/>
  <c r="BK344" i="14"/>
  <c r="BK197" i="14"/>
  <c r="BK247" i="15"/>
  <c r="BK257" i="15"/>
  <c r="J266" i="2"/>
  <c r="J805" i="2"/>
  <c r="BK462" i="2"/>
  <c r="BK175" i="2"/>
  <c r="J126" i="3"/>
  <c r="J116" i="5"/>
  <c r="BK176" i="5"/>
  <c r="BK177" i="6"/>
  <c r="J533" i="7"/>
  <c r="J173" i="7"/>
  <c r="BK308" i="7"/>
  <c r="J107" i="7"/>
  <c r="BK325" i="11"/>
  <c r="BK195" i="11"/>
  <c r="J293" i="13"/>
  <c r="BK107" i="13"/>
  <c r="J336" i="14"/>
  <c r="BK106" i="15"/>
  <c r="BK460" i="2"/>
  <c r="J1243" i="2"/>
  <c r="J1101" i="2"/>
  <c r="BK857" i="2"/>
  <c r="J1116" i="2"/>
  <c r="J168" i="2"/>
  <c r="BK134" i="3"/>
  <c r="BK150" i="4"/>
  <c r="BK112" i="4"/>
  <c r="BK195" i="5"/>
  <c r="BK501" i="7"/>
  <c r="BK375" i="7"/>
  <c r="BK461" i="7"/>
  <c r="J262" i="7"/>
  <c r="BK126" i="9"/>
  <c r="J479" i="11"/>
  <c r="J441" i="11"/>
  <c r="J321" i="11"/>
  <c r="J235" i="11"/>
  <c r="BK202" i="13"/>
  <c r="J116" i="13"/>
  <c r="BK316" i="13"/>
  <c r="J212" i="14"/>
  <c r="BK182" i="14"/>
  <c r="J110" i="14"/>
  <c r="BK254" i="15"/>
  <c r="J163" i="15"/>
  <c r="J132" i="15"/>
  <c r="BK774" i="2"/>
  <c r="BK951" i="2"/>
  <c r="J377" i="2"/>
  <c r="BK837" i="2"/>
  <c r="J809" i="2"/>
  <c r="BK1170" i="2"/>
  <c r="BK983" i="2"/>
  <c r="J131" i="2"/>
  <c r="BK522" i="7"/>
  <c r="BK372" i="7"/>
  <c r="BK283" i="7"/>
  <c r="J144" i="7"/>
  <c r="BK270" i="11"/>
  <c r="BK185" i="13"/>
  <c r="BK358" i="13"/>
  <c r="BK396" i="14"/>
  <c r="BK244" i="14"/>
  <c r="BK110" i="14"/>
  <c r="BK90" i="16"/>
  <c r="BK825" i="2"/>
  <c r="J427" i="2"/>
  <c r="BK907" i="2"/>
  <c r="J1213" i="2"/>
  <c r="BK1059" i="2"/>
  <c r="J778" i="2"/>
  <c r="J460" i="2"/>
  <c r="J163" i="6"/>
  <c r="BK251" i="7"/>
  <c r="J467" i="7"/>
  <c r="J260" i="11"/>
  <c r="BK387" i="11"/>
  <c r="J221" i="11"/>
  <c r="BK179" i="11"/>
  <c r="BK124" i="12"/>
  <c r="BK141" i="13"/>
  <c r="J155" i="13"/>
  <c r="J167" i="13"/>
  <c r="J463" i="14"/>
  <c r="BK242" i="15"/>
  <c r="BK867" i="2"/>
  <c r="BK1052" i="2"/>
  <c r="J628" i="2"/>
  <c r="BK355" i="2"/>
  <c r="J663" i="2"/>
  <c r="BK305" i="2"/>
  <c r="BK801" i="2"/>
  <c r="J145" i="3"/>
  <c r="BK145" i="3"/>
  <c r="BK99" i="5"/>
  <c r="J99" i="5"/>
  <c r="J95" i="6"/>
  <c r="BK195" i="7"/>
  <c r="J200" i="7"/>
  <c r="BK453" i="7"/>
  <c r="BK210" i="7"/>
  <c r="J255" i="7"/>
  <c r="J126" i="9"/>
  <c r="BK347" i="11"/>
  <c r="BK334" i="13"/>
  <c r="BK212" i="14"/>
  <c r="BK85" i="16"/>
  <c r="BK103" i="12"/>
  <c r="BK194" i="13"/>
  <c r="J213" i="13"/>
  <c r="BK359" i="14"/>
  <c r="J323" i="14"/>
  <c r="BK426" i="14"/>
  <c r="BK255" i="14"/>
  <c r="BK266" i="15"/>
  <c r="J106" i="15"/>
  <c r="J181" i="15"/>
  <c r="BK87" i="16"/>
  <c r="J729" i="2"/>
  <c r="J1209" i="2"/>
  <c r="BK371" i="2"/>
  <c r="J762" i="2"/>
  <c r="J159" i="3"/>
  <c r="J212" i="5"/>
  <c r="BK179" i="5"/>
  <c r="BK193" i="6"/>
  <c r="J183" i="6"/>
  <c r="J198" i="7"/>
  <c r="BK485" i="7"/>
  <c r="BK344" i="7"/>
  <c r="BK107" i="7"/>
  <c r="BK170" i="7"/>
  <c r="J131" i="7"/>
  <c r="BK97" i="9"/>
  <c r="J497" i="11"/>
  <c r="J264" i="11"/>
  <c r="J115" i="11"/>
  <c r="J144" i="12"/>
  <c r="BK293" i="13"/>
  <c r="J245" i="13"/>
  <c r="BK336" i="14"/>
  <c r="J405" i="14"/>
  <c r="BK375" i="14"/>
  <c r="BK163" i="15"/>
  <c r="BK1136" i="2"/>
  <c r="J1012" i="2"/>
  <c r="J822" i="2"/>
  <c r="J1001" i="2"/>
  <c r="BK1149" i="2"/>
  <c r="J165" i="4"/>
  <c r="J191" i="5"/>
  <c r="J172" i="5"/>
  <c r="BK95" i="5"/>
  <c r="BK204" i="6"/>
  <c r="J322" i="7"/>
  <c r="J341" i="7"/>
  <c r="BK139" i="8"/>
  <c r="BK367" i="11"/>
  <c r="BK252" i="11"/>
  <c r="J325" i="11"/>
  <c r="J149" i="13"/>
  <c r="BK497" i="11"/>
  <c r="BK206" i="13"/>
  <c r="J1183" i="2"/>
  <c r="J115" i="3"/>
  <c r="BK163" i="3"/>
  <c r="J95" i="4"/>
  <c r="J107" i="4"/>
  <c r="BK212" i="5"/>
  <c r="BK182" i="7"/>
  <c r="BK129" i="9"/>
  <c r="J132" i="12"/>
  <c r="BK158" i="13"/>
  <c r="BK476" i="14"/>
  <c r="J354" i="14"/>
  <c r="J266" i="15"/>
  <c r="BK189" i="15"/>
  <c r="J971" i="2"/>
  <c r="J860" i="2"/>
  <c r="J453" i="2"/>
  <c r="BK526" i="2"/>
  <c r="BK479" i="2"/>
  <c r="BK105" i="5"/>
  <c r="J114" i="6"/>
  <c r="BK269" i="7"/>
  <c r="J461" i="7"/>
  <c r="J429" i="7"/>
  <c r="J451" i="11"/>
  <c r="J140" i="12"/>
  <c r="BK347" i="13"/>
  <c r="BK321" i="13"/>
  <c r="J415" i="14"/>
  <c r="BK438" i="14"/>
  <c r="BK1105" i="2"/>
  <c r="BK939" i="2"/>
  <c r="BK860" i="2"/>
  <c r="J1256" i="2"/>
  <c r="J415" i="2"/>
  <c r="BK762" i="2"/>
  <c r="BK1166" i="2"/>
  <c r="J1052" i="2"/>
  <c r="J466" i="14"/>
  <c r="J170" i="14"/>
  <c r="J143" i="14"/>
  <c r="BK213" i="15"/>
  <c r="BK513" i="2"/>
  <c r="J879" i="2"/>
  <c r="BK314" i="2"/>
  <c r="BK291" i="2"/>
  <c r="BK187" i="2"/>
  <c r="J229" i="5"/>
  <c r="J142" i="6"/>
  <c r="J154" i="6"/>
  <c r="J435" i="7"/>
  <c r="J259" i="7"/>
  <c r="J275" i="11"/>
  <c r="J195" i="11"/>
  <c r="BK213" i="13"/>
  <c r="BK319" i="13"/>
  <c r="J190" i="13"/>
  <c r="BK260" i="14"/>
  <c r="J128" i="15"/>
  <c r="J896" i="2"/>
  <c r="J782" i="2"/>
  <c r="J749" i="2"/>
  <c r="J847" i="2"/>
  <c r="J171" i="3"/>
  <c r="BK154" i="4"/>
  <c r="BK139" i="4"/>
  <c r="J99" i="4"/>
  <c r="BK108" i="5"/>
  <c r="J479" i="7"/>
  <c r="J222" i="7"/>
  <c r="J314" i="7"/>
  <c r="J100" i="7"/>
  <c r="BK92" i="10"/>
  <c r="BK395" i="11"/>
  <c r="J287" i="11"/>
  <c r="BK281" i="13"/>
  <c r="J331" i="13"/>
  <c r="J331" i="14"/>
  <c r="J252" i="14"/>
  <c r="J396" i="14"/>
  <c r="J320" i="14"/>
  <c r="J102" i="14"/>
  <c r="J283" i="15"/>
  <c r="J117" i="15"/>
  <c r="J85" i="16"/>
  <c r="BK168" i="2"/>
  <c r="BK979" i="2"/>
  <c r="J944" i="2"/>
  <c r="BK975" i="2"/>
  <c r="J770" i="2"/>
  <c r="BK663" i="2"/>
  <c r="BK496" i="2"/>
  <c r="BK111" i="5"/>
  <c r="J140" i="7"/>
  <c r="BK161" i="7"/>
  <c r="BK394" i="7"/>
  <c r="BK217" i="11"/>
  <c r="J230" i="13"/>
  <c r="J158" i="13"/>
  <c r="J197" i="14"/>
  <c r="BK161" i="14"/>
  <c r="BK159" i="15"/>
  <c r="J284" i="2"/>
  <c r="J1240" i="2"/>
  <c r="J852" i="2"/>
  <c r="BK453" i="2"/>
  <c r="BK1268" i="2"/>
  <c r="BK149" i="5"/>
  <c r="BK477" i="7"/>
  <c r="BK131" i="7"/>
  <c r="BK207" i="11"/>
  <c r="BK354" i="14"/>
  <c r="BK458" i="2"/>
  <c r="BK1145" i="2"/>
  <c r="J1166" i="2"/>
  <c r="J208" i="3"/>
  <c r="J216" i="5"/>
  <c r="J139" i="6"/>
  <c r="BK350" i="7"/>
  <c r="J378" i="7"/>
  <c r="J130" i="8"/>
  <c r="J284" i="13"/>
  <c r="J102" i="15"/>
  <c r="J462" i="2"/>
  <c r="J854" i="2"/>
  <c r="J1055" i="2"/>
  <c r="BK191" i="5"/>
  <c r="J472" i="7"/>
  <c r="BK178" i="7"/>
  <c r="J97" i="9"/>
  <c r="J103" i="12"/>
  <c r="J242" i="13"/>
  <c r="BK235" i="2"/>
  <c r="BK809" i="2"/>
  <c r="BK415" i="2"/>
  <c r="J1004" i="2"/>
  <c r="BK365" i="2"/>
  <c r="J892" i="2"/>
  <c r="AS55" i="1"/>
  <c r="BK429" i="7"/>
  <c r="J311" i="7"/>
  <c r="BK243" i="7"/>
  <c r="BK388" i="7"/>
  <c r="J400" i="7"/>
  <c r="J288" i="7"/>
  <c r="J118" i="8"/>
  <c r="J426" i="11"/>
  <c r="J399" i="11"/>
  <c r="BK371" i="11"/>
  <c r="BK337" i="11"/>
  <c r="BK113" i="12"/>
  <c r="J93" i="12"/>
  <c r="BK290" i="13"/>
  <c r="J202" i="13"/>
  <c r="J380" i="14"/>
  <c r="BK190" i="14"/>
  <c r="BK348" i="14"/>
  <c r="J224" i="14"/>
  <c r="BK301" i="15"/>
  <c r="J1227" i="2"/>
  <c r="J583" i="2"/>
  <c r="J790" i="2"/>
  <c r="BK1016" i="2"/>
  <c r="BK213" i="2"/>
  <c r="J325" i="13"/>
  <c r="BK154" i="14"/>
  <c r="BK319" i="15"/>
  <c r="J167" i="15"/>
  <c r="BK377" i="2"/>
  <c r="BK959" i="2"/>
  <c r="BK1031" i="2"/>
  <c r="J1268" i="2"/>
  <c r="BK421" i="2"/>
  <c r="J139" i="3"/>
  <c r="BK273" i="7"/>
  <c r="J111" i="7"/>
  <c r="BK176" i="13"/>
  <c r="BK1131" i="2"/>
  <c r="J963" i="2"/>
  <c r="J182" i="3"/>
  <c r="BK124" i="4"/>
  <c r="J129" i="4"/>
  <c r="J157" i="5"/>
  <c r="J108" i="5"/>
  <c r="J151" i="6"/>
  <c r="J302" i="11"/>
  <c r="BK107" i="12"/>
  <c r="J321" i="13"/>
  <c r="J409" i="14"/>
  <c r="BK430" i="14"/>
  <c r="BK267" i="14"/>
  <c r="BK403" i="2"/>
  <c r="J685" i="2"/>
  <c r="BK847" i="2"/>
  <c r="BK192" i="2"/>
  <c r="J1136" i="2"/>
  <c r="J190" i="4"/>
  <c r="BK122" i="5"/>
  <c r="J133" i="6"/>
  <c r="J477" i="7"/>
  <c r="J127" i="7"/>
  <c r="BK144" i="7"/>
  <c r="J226" i="7"/>
  <c r="BK125" i="11"/>
  <c r="J278" i="13"/>
  <c r="BK149" i="13"/>
  <c r="BK131" i="13"/>
  <c r="BK210" i="13"/>
  <c r="J340" i="14"/>
  <c r="BK154" i="15"/>
  <c r="J492" i="2"/>
  <c r="J217" i="2"/>
  <c r="BK1125" i="2"/>
  <c r="J801" i="2"/>
  <c r="BK1275" i="2"/>
  <c r="BK388" i="2"/>
  <c r="J273" i="2"/>
  <c r="BK266" i="2"/>
  <c r="J591" i="2"/>
  <c r="J153" i="3"/>
  <c r="BK190" i="4"/>
  <c r="BK102" i="6"/>
  <c r="BK130" i="6"/>
  <c r="BK214" i="7"/>
  <c r="J344" i="7"/>
  <c r="J216" i="7"/>
  <c r="BK130" i="8"/>
  <c r="BK105" i="10"/>
  <c r="J379" i="11"/>
  <c r="J435" i="11"/>
  <c r="BK399" i="11"/>
  <c r="BK314" i="11"/>
  <c r="BK116" i="13"/>
  <c r="J139" i="13"/>
  <c r="J244" i="14"/>
  <c r="BK384" i="14"/>
  <c r="BK150" i="15"/>
  <c r="J1109" i="2"/>
  <c r="J371" i="2"/>
  <c r="BK1250" i="2"/>
  <c r="BK947" i="2"/>
  <c r="J187" i="4"/>
  <c r="BK205" i="5"/>
  <c r="J193" i="6"/>
  <c r="J530" i="7"/>
  <c r="J214" i="7"/>
  <c r="J149" i="7"/>
  <c r="BK112" i="8"/>
  <c r="J375" i="11"/>
  <c r="BK354" i="13"/>
  <c r="BK260" i="13"/>
  <c r="J303" i="13"/>
  <c r="J422" i="14"/>
  <c r="J185" i="15"/>
  <c r="J979" i="2"/>
  <c r="J355" i="2"/>
  <c r="J1122" i="2"/>
  <c r="J1158" i="2"/>
  <c r="J220" i="3"/>
  <c r="J193" i="4"/>
  <c r="BK146" i="4"/>
  <c r="BK107" i="4"/>
  <c r="BK129" i="5"/>
  <c r="J522" i="7"/>
  <c r="BK472" i="7"/>
  <c r="J453" i="7"/>
  <c r="BK418" i="7"/>
  <c r="J109" i="9"/>
  <c r="J163" i="11"/>
  <c r="BK487" i="11"/>
  <c r="J217" i="11"/>
  <c r="J224" i="13"/>
  <c r="BK155" i="13"/>
  <c r="BK198" i="13"/>
  <c r="BK415" i="14"/>
  <c r="BK200" i="14"/>
  <c r="J165" i="14"/>
  <c r="BK147" i="14"/>
  <c r="BK316" i="15"/>
  <c r="BK113" i="15"/>
  <c r="J221" i="15"/>
  <c r="J251" i="2"/>
  <c r="J126" i="2"/>
  <c r="BK316" i="14"/>
  <c r="BK102" i="14"/>
  <c r="J1093" i="2"/>
  <c r="J496" i="2"/>
  <c r="BK200" i="2"/>
  <c r="J641" i="2"/>
  <c r="J1120" i="2"/>
  <c r="J857" i="2"/>
  <c r="J1067" i="2"/>
  <c r="J105" i="5"/>
  <c r="J450" i="7"/>
  <c r="BK416" i="7"/>
  <c r="BK479" i="11"/>
  <c r="BK321" i="11"/>
  <c r="BK403" i="11"/>
  <c r="BK306" i="11"/>
  <c r="J133" i="11"/>
  <c r="BK300" i="13"/>
  <c r="BK313" i="13"/>
  <c r="BK161" i="13"/>
  <c r="BK446" i="14"/>
  <c r="J348" i="14"/>
  <c r="BK142" i="15"/>
  <c r="AS69" i="1"/>
  <c r="J149" i="2"/>
  <c r="BK645" i="2"/>
  <c r="J929" i="2"/>
  <c r="BK885" i="2"/>
  <c r="BK217" i="2"/>
  <c r="BK208" i="3"/>
  <c r="J162" i="4"/>
  <c r="J122" i="5"/>
  <c r="J130" i="6"/>
  <c r="BK518" i="7"/>
  <c r="BK457" i="7"/>
  <c r="J444" i="7"/>
  <c r="BK164" i="7"/>
  <c r="BK156" i="7"/>
  <c r="BK208" i="7"/>
  <c r="BK120" i="9"/>
  <c r="BK115" i="3"/>
  <c r="BK154" i="6"/>
  <c r="BK151" i="6"/>
  <c r="BK425" i="7"/>
  <c r="J193" i="7"/>
  <c r="BK127" i="7"/>
  <c r="BK105" i="9"/>
  <c r="BK264" i="11"/>
  <c r="J314" i="11"/>
  <c r="J258" i="13"/>
  <c r="BK217" i="13"/>
  <c r="BK100" i="13"/>
  <c r="J329" i="14"/>
  <c r="BK409" i="14"/>
  <c r="BK380" i="14"/>
  <c r="BK132" i="14"/>
  <c r="BK310" i="15"/>
  <c r="BK117" i="15"/>
  <c r="J232" i="15"/>
  <c r="J1016" i="2"/>
  <c r="BK136" i="2"/>
  <c r="BK156" i="2"/>
  <c r="J1022" i="2"/>
  <c r="J1131" i="2"/>
  <c r="BK409" i="2"/>
  <c r="J134" i="5"/>
  <c r="BK216" i="5"/>
  <c r="BK163" i="6"/>
  <c r="J124" i="6"/>
  <c r="BK318" i="7"/>
  <c r="BK255" i="7"/>
  <c r="J153" i="7"/>
  <c r="J159" i="15"/>
  <c r="J888" i="2"/>
  <c r="BK870" i="2"/>
  <c r="BK1174" i="2"/>
  <c r="J421" i="2"/>
  <c r="J351" i="2"/>
  <c r="J1027" i="2"/>
  <c r="J205" i="3"/>
  <c r="BK116" i="4"/>
  <c r="BK153" i="5"/>
  <c r="J95" i="5"/>
  <c r="BK164" i="5"/>
  <c r="BK198" i="5"/>
  <c r="BK142" i="6"/>
  <c r="BK193" i="7"/>
  <c r="BK322" i="7"/>
  <c r="BK314" i="7"/>
  <c r="BK109" i="8"/>
  <c r="J487" i="11"/>
  <c r="BK451" i="11"/>
  <c r="BK330" i="11"/>
  <c r="BK163" i="11"/>
  <c r="BK120" i="13"/>
  <c r="J249" i="13"/>
  <c r="J333" i="14"/>
  <c r="BK249" i="14"/>
  <c r="BK172" i="15"/>
  <c r="BK128" i="15"/>
  <c r="J794" i="2"/>
  <c r="BK1243" i="2"/>
  <c r="BK1163" i="2"/>
  <c r="BK770" i="2"/>
  <c r="BK737" i="2"/>
  <c r="J291" i="2"/>
  <c r="J217" i="3"/>
  <c r="J180" i="4"/>
  <c r="J364" i="7"/>
  <c r="J251" i="7"/>
  <c r="BK429" i="11"/>
  <c r="J323" i="13"/>
  <c r="BK1246" i="2"/>
  <c r="J913" i="2"/>
  <c r="J709" i="2"/>
  <c r="BK212" i="3"/>
  <c r="BK132" i="4"/>
  <c r="BK99" i="4"/>
  <c r="BK209" i="5"/>
  <c r="J222" i="5"/>
  <c r="BK185" i="5"/>
  <c r="J303" i="7"/>
  <c r="J247" i="7"/>
  <c r="BK137" i="11"/>
  <c r="BK140" i="12"/>
  <c r="J290" i="13"/>
  <c r="J281" i="14"/>
  <c r="J190" i="14"/>
  <c r="J435" i="14"/>
  <c r="J232" i="14"/>
  <c r="J98" i="15"/>
  <c r="J1077" i="2"/>
  <c r="BK1260" i="2"/>
  <c r="BK758" i="2"/>
  <c r="J645" i="2"/>
  <c r="BK1063" i="2"/>
  <c r="J125" i="5"/>
  <c r="J180" i="6"/>
  <c r="J92" i="6"/>
  <c r="BK190" i="7"/>
  <c r="BK491" i="7"/>
  <c r="J195" i="7"/>
  <c r="J210" i="7"/>
  <c r="J208" i="7"/>
  <c r="J362" i="11"/>
  <c r="J329" i="2"/>
  <c r="BK126" i="2"/>
  <c r="J786" i="2"/>
  <c r="J1081" i="2"/>
  <c r="J145" i="2"/>
  <c r="J92" i="3"/>
  <c r="BK197" i="4"/>
  <c r="BK169" i="4"/>
  <c r="J102" i="6"/>
  <c r="J108" i="6"/>
  <c r="J488" i="7"/>
  <c r="BK185" i="7"/>
  <c r="BK369" i="7"/>
  <c r="BK103" i="7"/>
  <c r="BK145" i="8"/>
  <c r="BK109" i="9"/>
  <c r="BK383" i="11"/>
  <c r="BK494" i="11"/>
  <c r="BK350" i="13"/>
  <c r="BK232" i="14"/>
  <c r="BK271" i="14"/>
  <c r="BK136" i="15"/>
  <c r="BK117" i="2"/>
  <c r="J693" i="2"/>
  <c r="BK397" i="2"/>
  <c r="J204" i="2"/>
  <c r="J163" i="3"/>
  <c r="J153" i="5"/>
  <c r="BK174" i="6"/>
  <c r="J418" i="7"/>
  <c r="J447" i="7"/>
  <c r="J115" i="7"/>
  <c r="BK311" i="7"/>
  <c r="BK415" i="11"/>
  <c r="BK351" i="11"/>
  <c r="BK268" i="13"/>
  <c r="BK242" i="13"/>
  <c r="J316" i="13"/>
  <c r="J249" i="14"/>
  <c r="BK195" i="15"/>
  <c r="BK1186" i="2"/>
  <c r="BK509" i="2"/>
  <c r="BK621" i="2"/>
  <c r="J1149" i="2"/>
  <c r="J1059" i="2"/>
  <c r="J283" i="7"/>
  <c r="J161" i="7"/>
  <c r="J229" i="7"/>
  <c r="J120" i="9"/>
  <c r="J395" i="11"/>
  <c r="BK464" i="11"/>
  <c r="J344" i="11"/>
  <c r="BK256" i="11"/>
  <c r="J354" i="13"/>
  <c r="J350" i="13"/>
  <c r="BK258" i="13"/>
  <c r="BK435" i="14"/>
  <c r="BK333" i="14"/>
  <c r="BK482" i="7"/>
  <c r="BK337" i="7"/>
  <c r="BK140" i="7"/>
  <c r="J145" i="8"/>
  <c r="J201" i="11"/>
  <c r="J107" i="12"/>
  <c r="BK287" i="13"/>
  <c r="J227" i="13"/>
  <c r="BK327" i="14"/>
  <c r="J316" i="14"/>
  <c r="BK236" i="15"/>
  <c r="J705" i="2"/>
  <c r="BK583" i="2"/>
  <c r="J922" i="2"/>
  <c r="J1193" i="2"/>
  <c r="BK1256" i="2"/>
  <c r="J902" i="2"/>
  <c r="BK361" i="2"/>
  <c r="J975" i="2"/>
  <c r="BK1109" i="2"/>
  <c r="J132" i="4"/>
  <c r="J514" i="7"/>
  <c r="BK212" i="7"/>
  <c r="J273" i="7"/>
  <c r="BK113" i="9"/>
  <c r="BK426" i="11"/>
  <c r="J429" i="11"/>
  <c r="J137" i="11"/>
  <c r="J296" i="11"/>
  <c r="J154" i="11"/>
  <c r="J109" i="11"/>
  <c r="BK129" i="11"/>
  <c r="BK265" i="13"/>
  <c r="J173" i="13"/>
  <c r="BK139" i="13"/>
  <c r="BK134" i="13"/>
  <c r="BK365" i="14"/>
  <c r="J90" i="16"/>
  <c r="BK196" i="2"/>
  <c r="J225" i="2"/>
  <c r="J717" i="2"/>
  <c r="BK492" i="2"/>
  <c r="BK1206" i="2"/>
  <c r="J621" i="2"/>
  <c r="J1071" i="2"/>
  <c r="BK1004" i="2"/>
  <c r="J141" i="2"/>
  <c r="J134" i="3"/>
  <c r="J197" i="4"/>
  <c r="J141" i="5"/>
  <c r="BK196" i="6"/>
  <c r="BK185" i="6"/>
  <c r="BK157" i="6"/>
  <c r="BK259" i="7"/>
  <c r="J482" i="7"/>
  <c r="BK188" i="7"/>
  <c r="J326" i="7"/>
  <c r="J416" i="7"/>
  <c r="J124" i="8"/>
  <c r="J358" i="11"/>
  <c r="BK248" i="11"/>
  <c r="BK456" i="14"/>
  <c r="J200" i="14"/>
  <c r="J870" i="2"/>
  <c r="J1008" i="2"/>
  <c r="J983" i="2"/>
  <c r="J393" i="2"/>
  <c r="J403" i="2"/>
  <c r="BK1227" i="2"/>
  <c r="J255" i="2"/>
  <c r="J850" i="2"/>
  <c r="BK441" i="2"/>
  <c r="J195" i="5"/>
  <c r="BK200" i="6"/>
  <c r="J293" i="7"/>
  <c r="J491" i="7"/>
  <c r="J380" i="7"/>
  <c r="J425" i="7"/>
  <c r="J109" i="8"/>
  <c r="BK97" i="10"/>
  <c r="J310" i="11"/>
  <c r="BK137" i="12"/>
  <c r="J100" i="13"/>
  <c r="J340" i="13"/>
  <c r="J260" i="13"/>
  <c r="J194" i="13"/>
  <c r="J267" i="14"/>
  <c r="J161" i="14"/>
  <c r="BK277" i="14"/>
  <c r="J313" i="14"/>
  <c r="BK289" i="14"/>
  <c r="BK174" i="14"/>
  <c r="BK283" i="15"/>
  <c r="J263" i="15"/>
  <c r="J247" i="15"/>
  <c r="J172" i="15"/>
  <c r="J397" i="2"/>
  <c r="BK464" i="2"/>
  <c r="J190" i="7"/>
  <c r="BK115" i="7"/>
  <c r="BK235" i="7"/>
  <c r="J97" i="10"/>
  <c r="J446" i="11"/>
  <c r="J158" i="11"/>
  <c r="BK302" i="11"/>
  <c r="J231" i="11"/>
  <c r="BK189" i="11"/>
  <c r="J97" i="12"/>
  <c r="BK262" i="13"/>
  <c r="J131" i="13"/>
  <c r="BK144" i="13"/>
  <c r="J394" i="14"/>
  <c r="BK329" i="14"/>
  <c r="J182" i="14"/>
  <c r="J277" i="14"/>
  <c r="J123" i="15"/>
  <c r="BK726" i="2"/>
  <c r="BK822" i="2"/>
  <c r="BK247" i="2"/>
  <c r="J117" i="2"/>
  <c r="BK693" i="2"/>
  <c r="BK101" i="3"/>
  <c r="BK95" i="4"/>
  <c r="BK400" i="14"/>
  <c r="J271" i="14"/>
  <c r="BK221" i="15"/>
  <c r="BK1049" i="2"/>
  <c r="BK831" i="2"/>
  <c r="J383" i="2"/>
  <c r="AS65" i="1"/>
  <c r="J501" i="7"/>
  <c r="J227" i="11"/>
  <c r="BK180" i="13"/>
  <c r="J255" i="13"/>
  <c r="J365" i="14"/>
  <c r="J228" i="14"/>
  <c r="BK220" i="14"/>
  <c r="J316" i="15"/>
  <c r="J87" i="16"/>
  <c r="J542" i="2"/>
  <c r="J259" i="2"/>
  <c r="BK1223" i="2"/>
  <c r="BK284" i="2"/>
  <c r="BK1140" i="2"/>
  <c r="BK149" i="2"/>
  <c r="J168" i="5"/>
  <c r="J136" i="6"/>
  <c r="BK514" i="7"/>
  <c r="J203" i="7"/>
  <c r="BK383" i="7"/>
  <c r="J383" i="7"/>
  <c r="J166" i="7"/>
  <c r="J403" i="11"/>
  <c r="J213" i="11"/>
  <c r="J384" i="14"/>
  <c r="J1250" i="2"/>
  <c r="J817" i="2"/>
  <c r="J1181" i="2"/>
  <c r="BK685" i="2"/>
  <c r="BK1189" i="2"/>
  <c r="J561" i="2"/>
  <c r="BK892" i="2"/>
  <c r="J1125" i="2"/>
  <c r="BK427" i="2"/>
  <c r="BK217" i="3"/>
  <c r="BK109" i="3"/>
  <c r="J173" i="4"/>
  <c r="J157" i="6"/>
  <c r="BK530" i="7"/>
  <c r="BK340" i="14"/>
  <c r="BK340" i="2"/>
  <c r="J121" i="2"/>
  <c r="BK121" i="2"/>
  <c r="BK141" i="5"/>
  <c r="J141" i="13"/>
  <c r="J479" i="2"/>
  <c r="J301" i="2"/>
  <c r="BK345" i="2"/>
  <c r="BK205" i="3"/>
  <c r="BK187" i="4"/>
  <c r="BK145" i="6"/>
  <c r="J124" i="7"/>
  <c r="BK203" i="7"/>
  <c r="J310" i="13"/>
  <c r="J359" i="14"/>
  <c r="BK165" i="14"/>
  <c r="J236" i="15"/>
  <c r="BK1093" i="2"/>
  <c r="BK741" i="2"/>
  <c r="J1105" i="2"/>
  <c r="J340" i="2"/>
  <c r="J297" i="2"/>
  <c r="BK474" i="7"/>
  <c r="J407" i="7"/>
  <c r="BK128" i="12"/>
  <c r="BK233" i="13"/>
  <c r="J391" i="14"/>
  <c r="J260" i="14"/>
  <c r="BK160" i="6"/>
  <c r="BK409" i="7"/>
  <c r="BK435" i="7"/>
  <c r="BK364" i="7"/>
  <c r="BK118" i="8"/>
  <c r="BK124" i="9"/>
  <c r="BK391" i="11"/>
  <c r="J347" i="11"/>
  <c r="BK115" i="11"/>
  <c r="BK227" i="13"/>
  <c r="J146" i="13"/>
  <c r="J334" i="13"/>
  <c r="BK285" i="14"/>
  <c r="J205" i="15"/>
  <c r="J509" i="2"/>
  <c r="BK243" i="2"/>
  <c r="BK204" i="2"/>
  <c r="BK1153" i="2"/>
  <c r="BK1077" i="2"/>
  <c r="BK383" i="2"/>
  <c r="J212" i="3"/>
  <c r="BK123" i="3"/>
  <c r="BK157" i="4"/>
  <c r="J201" i="5"/>
  <c r="BK114" i="6"/>
  <c r="BK467" i="7"/>
  <c r="J485" i="7"/>
  <c r="J278" i="7"/>
  <c r="J243" i="7"/>
  <c r="J350" i="7"/>
  <c r="J105" i="10"/>
  <c r="BK310" i="11"/>
  <c r="J217" i="13"/>
  <c r="BK290" i="15"/>
  <c r="BK201" i="15"/>
  <c r="J213" i="2"/>
  <c r="BK843" i="2"/>
  <c r="BK729" i="2"/>
  <c r="BK1055" i="2"/>
  <c r="BK542" i="2"/>
  <c r="J1046" i="2"/>
  <c r="BK180" i="4"/>
  <c r="J188" i="6"/>
  <c r="J354" i="7"/>
  <c r="J438" i="7"/>
  <c r="BK231" i="7"/>
  <c r="J136" i="8"/>
  <c r="J337" i="11"/>
  <c r="BK174" i="11"/>
  <c r="BK284" i="13"/>
  <c r="BK236" i="13"/>
  <c r="J450" i="14"/>
  <c r="BK405" i="14"/>
  <c r="J400" i="14"/>
  <c r="BK388" i="14"/>
  <c r="BK115" i="14"/>
  <c r="BK185" i="15"/>
  <c r="J136" i="15"/>
  <c r="BK123" i="15"/>
  <c r="AS71" i="1"/>
  <c r="BK922" i="2"/>
  <c r="J615" i="2"/>
  <c r="J1174" i="2"/>
  <c r="J990" i="2"/>
  <c r="J184" i="4"/>
  <c r="J179" i="5"/>
  <c r="J182" i="5"/>
  <c r="J119" i="5"/>
  <c r="BK183" i="6"/>
  <c r="J494" i="7"/>
  <c r="BK288" i="7"/>
  <c r="J182" i="7"/>
  <c r="J367" i="7"/>
  <c r="J159" i="7"/>
  <c r="BK397" i="7"/>
  <c r="J92" i="9"/>
  <c r="J351" i="11"/>
  <c r="BK441" i="11"/>
  <c r="T320" i="11" l="1"/>
  <c r="R500" i="11"/>
  <c r="P320" i="11"/>
  <c r="T500" i="11"/>
  <c r="BK950" i="2"/>
  <c r="J950" i="2"/>
  <c r="J82" i="2"/>
  <c r="R1080" i="2"/>
  <c r="P1212" i="2"/>
  <c r="BK161" i="4"/>
  <c r="J161" i="4"/>
  <c r="J70" i="4"/>
  <c r="P115" i="5"/>
  <c r="T171" i="5"/>
  <c r="P91" i="6"/>
  <c r="P90" i="6"/>
  <c r="R456" i="7"/>
  <c r="R148" i="7" s="1"/>
  <c r="P188" i="11"/>
  <c r="BK277" i="13"/>
  <c r="J277" i="13" s="1"/>
  <c r="J71" i="13" s="1"/>
  <c r="BK353" i="14"/>
  <c r="T445" i="14"/>
  <c r="BK212" i="2"/>
  <c r="J212" i="2" s="1"/>
  <c r="J66" i="2" s="1"/>
  <c r="BK440" i="2"/>
  <c r="J440" i="2"/>
  <c r="J68" i="2" s="1"/>
  <c r="BK575" i="2"/>
  <c r="T816" i="2"/>
  <c r="R895" i="2"/>
  <c r="T921" i="2"/>
  <c r="T978" i="2"/>
  <c r="BK1058" i="2"/>
  <c r="J1058" i="2"/>
  <c r="J85" i="2"/>
  <c r="T1080" i="2"/>
  <c r="T94" i="4"/>
  <c r="R161" i="4"/>
  <c r="R160" i="4" s="1"/>
  <c r="T128" i="5"/>
  <c r="P204" i="5"/>
  <c r="T192" i="6"/>
  <c r="T191" i="6" s="1"/>
  <c r="BK135" i="7"/>
  <c r="J135" i="7"/>
  <c r="J69" i="7"/>
  <c r="P456" i="7"/>
  <c r="R94" i="8"/>
  <c r="R89" i="8"/>
  <c r="R88" i="8"/>
  <c r="R91" i="9"/>
  <c r="R90" i="9" s="1"/>
  <c r="R89" i="9" s="1"/>
  <c r="P96" i="10"/>
  <c r="P95" i="10"/>
  <c r="P89" i="10" s="1"/>
  <c r="AU64" i="1" s="1"/>
  <c r="P295" i="11"/>
  <c r="R115" i="13"/>
  <c r="BK211" i="14"/>
  <c r="J211" i="14"/>
  <c r="J67" i="14" s="1"/>
  <c r="BK445" i="14"/>
  <c r="J445" i="14" s="1"/>
  <c r="J74" i="14" s="1"/>
  <c r="T188" i="11"/>
  <c r="P410" i="11"/>
  <c r="P115" i="13"/>
  <c r="BK91" i="6"/>
  <c r="J91" i="6"/>
  <c r="J65" i="6"/>
  <c r="T123" i="7"/>
  <c r="T456" i="7"/>
  <c r="BK104" i="9"/>
  <c r="J104" i="9"/>
  <c r="J67" i="9"/>
  <c r="R96" i="10"/>
  <c r="R95" i="10" s="1"/>
  <c r="R89" i="10" s="1"/>
  <c r="BK370" i="11"/>
  <c r="J370" i="11"/>
  <c r="J76" i="11" s="1"/>
  <c r="T463" i="11"/>
  <c r="T462" i="11" s="1"/>
  <c r="BK136" i="12"/>
  <c r="J136" i="12"/>
  <c r="J67" i="12"/>
  <c r="BK299" i="13"/>
  <c r="J299" i="13"/>
  <c r="J72" i="13"/>
  <c r="P101" i="14"/>
  <c r="R399" i="14"/>
  <c r="BK434" i="14"/>
  <c r="J434" i="14" s="1"/>
  <c r="J73" i="14" s="1"/>
  <c r="T462" i="14"/>
  <c r="T454" i="14" s="1"/>
  <c r="BK115" i="13"/>
  <c r="T299" i="13"/>
  <c r="T237" i="14"/>
  <c r="P445" i="14"/>
  <c r="R300" i="2"/>
  <c r="R575" i="2"/>
  <c r="P816" i="2"/>
  <c r="R921" i="2"/>
  <c r="P978" i="2"/>
  <c r="P1058" i="2"/>
  <c r="P91" i="3"/>
  <c r="BK128" i="4"/>
  <c r="J128" i="4" s="1"/>
  <c r="J67" i="4" s="1"/>
  <c r="P138" i="4"/>
  <c r="P94" i="5"/>
  <c r="T99" i="7"/>
  <c r="T98" i="7"/>
  <c r="R135" i="7"/>
  <c r="T505" i="7"/>
  <c r="T504" i="7" s="1"/>
  <c r="T104" i="9"/>
  <c r="T103" i="9" s="1"/>
  <c r="BK188" i="11"/>
  <c r="J188" i="11"/>
  <c r="J66" i="11" s="1"/>
  <c r="BK295" i="11"/>
  <c r="J295" i="11"/>
  <c r="J70" i="11"/>
  <c r="R350" i="11"/>
  <c r="BK463" i="11"/>
  <c r="J463" i="11"/>
  <c r="J81" i="11" s="1"/>
  <c r="T92" i="12"/>
  <c r="T91" i="12"/>
  <c r="BK103" i="13"/>
  <c r="J103" i="13" s="1"/>
  <c r="J67" i="13" s="1"/>
  <c r="R299" i="13"/>
  <c r="R116" i="2"/>
  <c r="T608" i="2"/>
  <c r="BK895" i="2"/>
  <c r="J895" i="2" s="1"/>
  <c r="J77" i="2" s="1"/>
  <c r="P950" i="2"/>
  <c r="T1058" i="2"/>
  <c r="BK1212" i="2"/>
  <c r="J1212" i="2"/>
  <c r="J90" i="2"/>
  <c r="BK204" i="3"/>
  <c r="J204" i="3" s="1"/>
  <c r="J67" i="3" s="1"/>
  <c r="T128" i="4"/>
  <c r="BK115" i="5"/>
  <c r="J115" i="5"/>
  <c r="J67" i="5" s="1"/>
  <c r="T115" i="5"/>
  <c r="T204" i="5"/>
  <c r="T91" i="6"/>
  <c r="T90" i="6" s="1"/>
  <c r="BK94" i="8"/>
  <c r="P104" i="9"/>
  <c r="P103" i="9"/>
  <c r="BK108" i="11"/>
  <c r="T269" i="11"/>
  <c r="T370" i="11"/>
  <c r="R237" i="14"/>
  <c r="P116" i="2"/>
  <c r="T440" i="2"/>
  <c r="P757" i="2"/>
  <c r="R866" i="2"/>
  <c r="P921" i="2"/>
  <c r="R978" i="2"/>
  <c r="T1135" i="2"/>
  <c r="BK94" i="4"/>
  <c r="P161" i="4"/>
  <c r="P160" i="4"/>
  <c r="T424" i="7"/>
  <c r="T148" i="7" s="1"/>
  <c r="P94" i="8"/>
  <c r="P89" i="8"/>
  <c r="P88" i="8" s="1"/>
  <c r="AU62" i="1" s="1"/>
  <c r="BK247" i="11"/>
  <c r="J247" i="11" s="1"/>
  <c r="J67" i="11" s="1"/>
  <c r="R329" i="11"/>
  <c r="R386" i="11"/>
  <c r="R136" i="12"/>
  <c r="T115" i="13"/>
  <c r="R101" i="14"/>
  <c r="P399" i="14"/>
  <c r="T434" i="14"/>
  <c r="R212" i="2"/>
  <c r="R440" i="2"/>
  <c r="T757" i="2"/>
  <c r="P866" i="2"/>
  <c r="R1007" i="2"/>
  <c r="P1080" i="2"/>
  <c r="R1108" i="2"/>
  <c r="T1212" i="2"/>
  <c r="P1267" i="2"/>
  <c r="T91" i="3"/>
  <c r="R94" i="4"/>
  <c r="R128" i="5"/>
  <c r="BK204" i="5"/>
  <c r="J204" i="5"/>
  <c r="J70" i="5"/>
  <c r="BK424" i="7"/>
  <c r="BK148" i="7" s="1"/>
  <c r="P505" i="7"/>
  <c r="P504" i="7"/>
  <c r="R104" i="9"/>
  <c r="R103" i="9"/>
  <c r="P269" i="11"/>
  <c r="P268" i="11" s="1"/>
  <c r="BK410" i="11"/>
  <c r="J410" i="11" s="1"/>
  <c r="J78" i="11" s="1"/>
  <c r="P212" i="2"/>
  <c r="P440" i="2"/>
  <c r="P575" i="2"/>
  <c r="BK757" i="2"/>
  <c r="J757" i="2" s="1"/>
  <c r="J72" i="2" s="1"/>
  <c r="P1007" i="2"/>
  <c r="P1135" i="2"/>
  <c r="BK1201" i="2"/>
  <c r="J1201" i="2"/>
  <c r="J89" i="2" s="1"/>
  <c r="R1267" i="2"/>
  <c r="R204" i="3"/>
  <c r="P128" i="4"/>
  <c r="R138" i="4"/>
  <c r="T94" i="5"/>
  <c r="T93" i="5"/>
  <c r="T92" i="5" s="1"/>
  <c r="P192" i="6"/>
  <c r="P191" i="6"/>
  <c r="BK99" i="7"/>
  <c r="J99" i="7"/>
  <c r="J66" i="7"/>
  <c r="P123" i="7"/>
  <c r="P424" i="7"/>
  <c r="P148" i="7"/>
  <c r="BK505" i="7"/>
  <c r="BK504" i="7"/>
  <c r="J504" i="7" s="1"/>
  <c r="J73" i="7" s="1"/>
  <c r="R247" i="11"/>
  <c r="T329" i="11"/>
  <c r="BK386" i="11"/>
  <c r="J386" i="11"/>
  <c r="J77" i="11" s="1"/>
  <c r="P136" i="12"/>
  <c r="T330" i="13"/>
  <c r="T329" i="13" s="1"/>
  <c r="R353" i="14"/>
  <c r="R352" i="14"/>
  <c r="BK462" i="14"/>
  <c r="J462" i="14"/>
  <c r="J77" i="14"/>
  <c r="P300" i="2"/>
  <c r="T575" i="2"/>
  <c r="T574" i="2"/>
  <c r="BK816" i="2"/>
  <c r="J816" i="2"/>
  <c r="J73" i="2" s="1"/>
  <c r="T895" i="2"/>
  <c r="R950" i="2"/>
  <c r="R1058" i="2"/>
  <c r="BK1108" i="2"/>
  <c r="J1108" i="2"/>
  <c r="J87" i="2" s="1"/>
  <c r="R1212" i="2"/>
  <c r="T204" i="3"/>
  <c r="P94" i="4"/>
  <c r="T161" i="4"/>
  <c r="T160" i="4"/>
  <c r="R192" i="6"/>
  <c r="R191" i="6"/>
  <c r="R99" i="7"/>
  <c r="R98" i="7" s="1"/>
  <c r="P135" i="7"/>
  <c r="R505" i="7"/>
  <c r="R504" i="7" s="1"/>
  <c r="T96" i="10"/>
  <c r="T95" i="10" s="1"/>
  <c r="T89" i="10" s="1"/>
  <c r="R108" i="11"/>
  <c r="T295" i="11"/>
  <c r="R410" i="11"/>
  <c r="T277" i="13"/>
  <c r="T124" i="13" s="1"/>
  <c r="P353" i="14"/>
  <c r="P352" i="14"/>
  <c r="R445" i="14"/>
  <c r="R123" i="7"/>
  <c r="BK456" i="7"/>
  <c r="J456" i="7" s="1"/>
  <c r="J72" i="7" s="1"/>
  <c r="T91" i="9"/>
  <c r="T90" i="9" s="1"/>
  <c r="P108" i="11"/>
  <c r="R269" i="11"/>
  <c r="P329" i="11"/>
  <c r="T386" i="11"/>
  <c r="R103" i="13"/>
  <c r="R97" i="13" s="1"/>
  <c r="BK330" i="13"/>
  <c r="J330" i="13"/>
  <c r="J74" i="13"/>
  <c r="T353" i="14"/>
  <c r="BK300" i="2"/>
  <c r="J300" i="2"/>
  <c r="J67" i="2" s="1"/>
  <c r="BK608" i="2"/>
  <c r="J608" i="2"/>
  <c r="J71" i="2" s="1"/>
  <c r="R816" i="2"/>
  <c r="BK1007" i="2"/>
  <c r="J1007" i="2" s="1"/>
  <c r="J84" i="2" s="1"/>
  <c r="R1135" i="2"/>
  <c r="T1267" i="2"/>
  <c r="R91" i="3"/>
  <c r="R90" i="3" s="1"/>
  <c r="R89" i="3" s="1"/>
  <c r="BK128" i="5"/>
  <c r="J128" i="5"/>
  <c r="J68" i="5"/>
  <c r="P171" i="5"/>
  <c r="P99" i="7"/>
  <c r="P98" i="7"/>
  <c r="P97" i="7"/>
  <c r="T135" i="7"/>
  <c r="T94" i="8"/>
  <c r="T89" i="8"/>
  <c r="T88" i="8" s="1"/>
  <c r="R188" i="11"/>
  <c r="P350" i="11"/>
  <c r="R330" i="13"/>
  <c r="R329" i="13" s="1"/>
  <c r="BK399" i="14"/>
  <c r="J399" i="14" s="1"/>
  <c r="J71" i="14" s="1"/>
  <c r="T116" i="2"/>
  <c r="R608" i="2"/>
  <c r="T1007" i="2"/>
  <c r="P1108" i="2"/>
  <c r="T1201" i="2"/>
  <c r="BK1267" i="2"/>
  <c r="J1267" i="2" s="1"/>
  <c r="J92" i="2" s="1"/>
  <c r="T138" i="4"/>
  <c r="BK94" i="5"/>
  <c r="R115" i="5"/>
  <c r="R204" i="5"/>
  <c r="BK192" i="6"/>
  <c r="BK191" i="6"/>
  <c r="J191" i="6"/>
  <c r="J66" i="6" s="1"/>
  <c r="R424" i="7"/>
  <c r="R370" i="11"/>
  <c r="P277" i="13"/>
  <c r="T101" i="14"/>
  <c r="T399" i="14"/>
  <c r="R434" i="14"/>
  <c r="P158" i="15"/>
  <c r="T212" i="2"/>
  <c r="P608" i="2"/>
  <c r="T866" i="2"/>
  <c r="BK921" i="2"/>
  <c r="J921" i="2" s="1"/>
  <c r="J81" i="2" s="1"/>
  <c r="BK978" i="2"/>
  <c r="J978" i="2"/>
  <c r="J83" i="2" s="1"/>
  <c r="BK1135" i="2"/>
  <c r="J1135" i="2"/>
  <c r="J88" i="2" s="1"/>
  <c r="R1201" i="2"/>
  <c r="P204" i="3"/>
  <c r="R128" i="4"/>
  <c r="P128" i="5"/>
  <c r="R171" i="5"/>
  <c r="R91" i="6"/>
  <c r="R90" i="6" s="1"/>
  <c r="R89" i="6" s="1"/>
  <c r="BK91" i="9"/>
  <c r="BK90" i="9"/>
  <c r="BK269" i="11"/>
  <c r="J269" i="11"/>
  <c r="J69" i="11"/>
  <c r="T350" i="11"/>
  <c r="P463" i="11"/>
  <c r="P462" i="11"/>
  <c r="R92" i="12"/>
  <c r="R91" i="12"/>
  <c r="R90" i="12"/>
  <c r="R89" i="12" s="1"/>
  <c r="R277" i="13"/>
  <c r="R124" i="13"/>
  <c r="BK101" i="14"/>
  <c r="J101" i="14"/>
  <c r="J65" i="14" s="1"/>
  <c r="R211" i="14"/>
  <c r="P421" i="14"/>
  <c r="T97" i="15"/>
  <c r="BK171" i="15"/>
  <c r="J171" i="15"/>
  <c r="J67" i="15" s="1"/>
  <c r="R171" i="15"/>
  <c r="R272" i="15"/>
  <c r="R271" i="15" s="1"/>
  <c r="BK237" i="14"/>
  <c r="J237" i="14"/>
  <c r="J68" i="14" s="1"/>
  <c r="R421" i="14"/>
  <c r="P462" i="14"/>
  <c r="P454" i="14" s="1"/>
  <c r="R158" i="15"/>
  <c r="T180" i="15"/>
  <c r="BK300" i="15"/>
  <c r="J300" i="15"/>
  <c r="J71" i="15" s="1"/>
  <c r="P309" i="15"/>
  <c r="P308" i="15" s="1"/>
  <c r="P91" i="9"/>
  <c r="P90" i="9"/>
  <c r="P89" i="9"/>
  <c r="AU63" i="1" s="1"/>
  <c r="T247" i="11"/>
  <c r="P386" i="11"/>
  <c r="P92" i="12"/>
  <c r="P91" i="12" s="1"/>
  <c r="P90" i="12" s="1"/>
  <c r="P89" i="12" s="1"/>
  <c r="AU67" i="1" s="1"/>
  <c r="P103" i="13"/>
  <c r="P97" i="13" s="1"/>
  <c r="P330" i="13"/>
  <c r="P329" i="13"/>
  <c r="T211" i="14"/>
  <c r="BK421" i="14"/>
  <c r="J421" i="14" s="1"/>
  <c r="J72" i="14" s="1"/>
  <c r="BK158" i="15"/>
  <c r="J158" i="15" s="1"/>
  <c r="J66" i="15" s="1"/>
  <c r="P171" i="15"/>
  <c r="T171" i="15"/>
  <c r="BK272" i="15"/>
  <c r="BK271" i="15"/>
  <c r="J271" i="15" s="1"/>
  <c r="J69" i="15" s="1"/>
  <c r="T300" i="15"/>
  <c r="P211" i="14"/>
  <c r="P434" i="14"/>
  <c r="P97" i="15"/>
  <c r="R180" i="15"/>
  <c r="T309" i="15"/>
  <c r="T308" i="15"/>
  <c r="T108" i="11"/>
  <c r="R295" i="11"/>
  <c r="BK350" i="11"/>
  <c r="J350" i="11"/>
  <c r="J75" i="11" s="1"/>
  <c r="P370" i="11"/>
  <c r="R463" i="11"/>
  <c r="R462" i="11"/>
  <c r="BK92" i="12"/>
  <c r="J92" i="12"/>
  <c r="J66" i="12"/>
  <c r="T103" i="13"/>
  <c r="T97" i="13" s="1"/>
  <c r="P299" i="13"/>
  <c r="R97" i="15"/>
  <c r="T158" i="15"/>
  <c r="P180" i="15"/>
  <c r="P272" i="15"/>
  <c r="P271" i="15" s="1"/>
  <c r="P300" i="15"/>
  <c r="R309" i="15"/>
  <c r="R308" i="15"/>
  <c r="T84" i="16"/>
  <c r="T83" i="16"/>
  <c r="T82" i="16" s="1"/>
  <c r="BK116" i="2"/>
  <c r="J116" i="2"/>
  <c r="J65" i="2"/>
  <c r="T300" i="2"/>
  <c r="R757" i="2"/>
  <c r="BK866" i="2"/>
  <c r="J866" i="2" s="1"/>
  <c r="J74" i="2" s="1"/>
  <c r="P895" i="2"/>
  <c r="T950" i="2"/>
  <c r="BK1080" i="2"/>
  <c r="J1080" i="2"/>
  <c r="J86" i="2" s="1"/>
  <c r="T1108" i="2"/>
  <c r="P1201" i="2"/>
  <c r="BK91" i="3"/>
  <c r="J91" i="3"/>
  <c r="J65" i="3" s="1"/>
  <c r="BK138" i="4"/>
  <c r="J138" i="4" s="1"/>
  <c r="J68" i="4" s="1"/>
  <c r="R94" i="5"/>
  <c r="R93" i="5"/>
  <c r="R92" i="5" s="1"/>
  <c r="BK171" i="5"/>
  <c r="J171" i="5"/>
  <c r="J69" i="5" s="1"/>
  <c r="BK123" i="7"/>
  <c r="J123" i="7"/>
  <c r="J67" i="7" s="1"/>
  <c r="BK96" i="10"/>
  <c r="J96" i="10"/>
  <c r="J67" i="10" s="1"/>
  <c r="P247" i="11"/>
  <c r="BK329" i="11"/>
  <c r="J329" i="11" s="1"/>
  <c r="J74" i="11" s="1"/>
  <c r="T410" i="11"/>
  <c r="T136" i="12"/>
  <c r="P237" i="14"/>
  <c r="T421" i="14"/>
  <c r="R462" i="14"/>
  <c r="R454" i="14" s="1"/>
  <c r="BK97" i="15"/>
  <c r="J97" i="15"/>
  <c r="J65" i="15" s="1"/>
  <c r="BK180" i="15"/>
  <c r="J180" i="15"/>
  <c r="J68" i="15" s="1"/>
  <c r="T272" i="15"/>
  <c r="T271" i="15"/>
  <c r="R300" i="15"/>
  <c r="BK309" i="15"/>
  <c r="J309" i="15"/>
  <c r="J73" i="15" s="1"/>
  <c r="BK84" i="16"/>
  <c r="J84" i="16"/>
  <c r="J61" i="16" s="1"/>
  <c r="P84" i="16"/>
  <c r="P83" i="16" s="1"/>
  <c r="P82" i="16" s="1"/>
  <c r="AU73" i="1" s="1"/>
  <c r="R84" i="16"/>
  <c r="R83" i="16"/>
  <c r="R82" i="16"/>
  <c r="BK99" i="13"/>
  <c r="J99" i="13"/>
  <c r="J66" i="13"/>
  <c r="BK90" i="8"/>
  <c r="J90" i="8" s="1"/>
  <c r="J65" i="8" s="1"/>
  <c r="BK455" i="14"/>
  <c r="J455" i="14" s="1"/>
  <c r="J76" i="14" s="1"/>
  <c r="BK124" i="13"/>
  <c r="J124" i="13" s="1"/>
  <c r="J70" i="13" s="1"/>
  <c r="BK912" i="2"/>
  <c r="J912" i="2"/>
  <c r="J79" i="2" s="1"/>
  <c r="BK203" i="14"/>
  <c r="J203" i="14" s="1"/>
  <c r="J66" i="14" s="1"/>
  <c r="BK1249" i="2"/>
  <c r="J1249" i="2"/>
  <c r="J91" i="2" s="1"/>
  <c r="BK91" i="10"/>
  <c r="BK90" i="10" s="1"/>
  <c r="J91" i="10"/>
  <c r="J65" i="10" s="1"/>
  <c r="BK454" i="11"/>
  <c r="J454" i="11"/>
  <c r="J79" i="11"/>
  <c r="BK504" i="11"/>
  <c r="J504" i="11"/>
  <c r="J84" i="11" s="1"/>
  <c r="J103" i="11"/>
  <c r="BK878" i="2"/>
  <c r="J878" i="2"/>
  <c r="J75" i="2" s="1"/>
  <c r="BK891" i="2"/>
  <c r="J891" i="2"/>
  <c r="J76" i="2"/>
  <c r="BK324" i="11"/>
  <c r="J324" i="11"/>
  <c r="J72" i="11"/>
  <c r="BK501" i="11"/>
  <c r="BK500" i="11" s="1"/>
  <c r="J500" i="11" s="1"/>
  <c r="J82" i="11" s="1"/>
  <c r="BK89" i="16"/>
  <c r="J89" i="16" s="1"/>
  <c r="J62" i="16" s="1"/>
  <c r="BK308" i="15"/>
  <c r="J308" i="15" s="1"/>
  <c r="J72" i="15" s="1"/>
  <c r="F54" i="16"/>
  <c r="J272" i="15"/>
  <c r="J70" i="15" s="1"/>
  <c r="F55" i="16"/>
  <c r="J78" i="16"/>
  <c r="BE87" i="16"/>
  <c r="E48" i="16"/>
  <c r="J52" i="16"/>
  <c r="J55" i="16"/>
  <c r="BE85" i="16"/>
  <c r="BE90" i="16"/>
  <c r="BE117" i="15"/>
  <c r="J353" i="14"/>
  <c r="J70" i="14"/>
  <c r="F92" i="15"/>
  <c r="BE128" i="15"/>
  <c r="BE185" i="15"/>
  <c r="BE102" i="15"/>
  <c r="BE154" i="15"/>
  <c r="E83" i="15"/>
  <c r="J89" i="15"/>
  <c r="BE209" i="15"/>
  <c r="BE213" i="15"/>
  <c r="BE242" i="15"/>
  <c r="BE181" i="15"/>
  <c r="F58" i="15"/>
  <c r="BE176" i="15"/>
  <c r="BE195" i="15"/>
  <c r="BE205" i="15"/>
  <c r="BE221" i="15"/>
  <c r="J58" i="15"/>
  <c r="BE98" i="15"/>
  <c r="BE123" i="15"/>
  <c r="BE136" i="15"/>
  <c r="BE189" i="15"/>
  <c r="BE260" i="15"/>
  <c r="BE266" i="15"/>
  <c r="BE201" i="15"/>
  <c r="BE146" i="15"/>
  <c r="BE150" i="15"/>
  <c r="BE159" i="15"/>
  <c r="BE167" i="15"/>
  <c r="BE247" i="15"/>
  <c r="BE273" i="15"/>
  <c r="BE304" i="15"/>
  <c r="BE319" i="15"/>
  <c r="BK454" i="14"/>
  <c r="J454" i="14"/>
  <c r="J75" i="14" s="1"/>
  <c r="J92" i="15"/>
  <c r="BE142" i="15"/>
  <c r="BE163" i="15"/>
  <c r="BE172" i="15"/>
  <c r="BE217" i="15"/>
  <c r="BE254" i="15"/>
  <c r="BE279" i="15"/>
  <c r="BE283" i="15"/>
  <c r="BE232" i="15"/>
  <c r="BE310" i="15"/>
  <c r="BE106" i="15"/>
  <c r="BE113" i="15"/>
  <c r="BE225" i="15"/>
  <c r="BE236" i="15"/>
  <c r="BE257" i="15"/>
  <c r="BE263" i="15"/>
  <c r="BE290" i="15"/>
  <c r="BE301" i="15"/>
  <c r="BE316" i="15"/>
  <c r="BE132" i="15"/>
  <c r="F95" i="14"/>
  <c r="BE165" i="14"/>
  <c r="J115" i="13"/>
  <c r="J69" i="13" s="1"/>
  <c r="BE255" i="14"/>
  <c r="BE277" i="14"/>
  <c r="BE212" i="14"/>
  <c r="BE224" i="14"/>
  <c r="BE238" i="14"/>
  <c r="BE273" i="14"/>
  <c r="BK329" i="13"/>
  <c r="J329" i="13" s="1"/>
  <c r="J73" i="13" s="1"/>
  <c r="J58" i="14"/>
  <c r="BE115" i="14"/>
  <c r="BE124" i="14"/>
  <c r="BE204" i="14"/>
  <c r="BE281" i="14"/>
  <c r="J93" i="14"/>
  <c r="BE244" i="14"/>
  <c r="BE267" i="14"/>
  <c r="BE301" i="14"/>
  <c r="BE110" i="14"/>
  <c r="BE147" i="14"/>
  <c r="BE249" i="14"/>
  <c r="BE260" i="14"/>
  <c r="J96" i="14"/>
  <c r="BE161" i="14"/>
  <c r="BE190" i="14"/>
  <c r="BE305" i="14"/>
  <c r="E50" i="14"/>
  <c r="F96" i="14"/>
  <c r="BE139" i="14"/>
  <c r="BE228" i="14"/>
  <c r="BE309" i="14"/>
  <c r="BE344" i="14"/>
  <c r="BE370" i="14"/>
  <c r="BE391" i="14"/>
  <c r="BE182" i="14"/>
  <c r="BE313" i="14"/>
  <c r="BE316" i="14"/>
  <c r="BE359" i="14"/>
  <c r="BE394" i="14"/>
  <c r="BE409" i="14"/>
  <c r="BE143" i="14"/>
  <c r="BE174" i="14"/>
  <c r="BE252" i="14"/>
  <c r="BE396" i="14"/>
  <c r="BE422" i="14"/>
  <c r="BE128" i="14"/>
  <c r="BE375" i="14"/>
  <c r="BE384" i="14"/>
  <c r="BE388" i="14"/>
  <c r="BE154" i="14"/>
  <c r="BE216" i="14"/>
  <c r="BE232" i="14"/>
  <c r="BE285" i="14"/>
  <c r="BE329" i="14"/>
  <c r="BE336" i="14"/>
  <c r="BE380" i="14"/>
  <c r="BE405" i="14"/>
  <c r="BE435" i="14"/>
  <c r="BE456" i="14"/>
  <c r="BE297" i="14"/>
  <c r="BE323" i="14"/>
  <c r="BE327" i="14"/>
  <c r="BE331" i="14"/>
  <c r="BE450" i="14"/>
  <c r="BE132" i="14"/>
  <c r="BE320" i="14"/>
  <c r="BE348" i="14"/>
  <c r="BE354" i="14"/>
  <c r="BE365" i="14"/>
  <c r="BE400" i="14"/>
  <c r="BE472" i="14"/>
  <c r="BE102" i="14"/>
  <c r="BE170" i="14"/>
  <c r="BE197" i="14"/>
  <c r="BE200" i="14"/>
  <c r="BE220" i="14"/>
  <c r="BE271" i="14"/>
  <c r="BE289" i="14"/>
  <c r="BE293" i="14"/>
  <c r="BE333" i="14"/>
  <c r="BE340" i="14"/>
  <c r="BE415" i="14"/>
  <c r="BE426" i="14"/>
  <c r="BE430" i="14"/>
  <c r="BE438" i="14"/>
  <c r="BE442" i="14"/>
  <c r="BE463" i="14"/>
  <c r="BE476" i="14"/>
  <c r="BE446" i="14"/>
  <c r="BE466" i="14"/>
  <c r="BE469" i="14"/>
  <c r="BE310" i="13"/>
  <c r="F59" i="13"/>
  <c r="BE107" i="13"/>
  <c r="BE141" i="13"/>
  <c r="BE164" i="13"/>
  <c r="BE167" i="13"/>
  <c r="BE300" i="13"/>
  <c r="BE161" i="13"/>
  <c r="BE313" i="13"/>
  <c r="BE224" i="13"/>
  <c r="BE236" i="13"/>
  <c r="BE334" i="13"/>
  <c r="BE146" i="13"/>
  <c r="BE240" i="13"/>
  <c r="BE245" i="13"/>
  <c r="BE255" i="13"/>
  <c r="BE262" i="13"/>
  <c r="BE265" i="13"/>
  <c r="F92" i="13"/>
  <c r="J56" i="13"/>
  <c r="BE198" i="13"/>
  <c r="BE220" i="13"/>
  <c r="BE230" i="13"/>
  <c r="BE247" i="13"/>
  <c r="BK91" i="12"/>
  <c r="J91" i="12"/>
  <c r="J65" i="12"/>
  <c r="BE104" i="13"/>
  <c r="BE111" i="13"/>
  <c r="BE139" i="13"/>
  <c r="BE170" i="13"/>
  <c r="BE173" i="13"/>
  <c r="BE180" i="13"/>
  <c r="BE233" i="13"/>
  <c r="BE325" i="13"/>
  <c r="BE354" i="13"/>
  <c r="E50" i="13"/>
  <c r="J59" i="13"/>
  <c r="BE125" i="13"/>
  <c r="BE131" i="13"/>
  <c r="BE287" i="13"/>
  <c r="BE249" i="13"/>
  <c r="BE149" i="13"/>
  <c r="BE176" i="13"/>
  <c r="BE281" i="13"/>
  <c r="BE337" i="13"/>
  <c r="BE185" i="13"/>
  <c r="BE202" i="13"/>
  <c r="BE217" i="13"/>
  <c r="BE227" i="13"/>
  <c r="BE290" i="13"/>
  <c r="BE194" i="13"/>
  <c r="BE316" i="13"/>
  <c r="J92" i="13"/>
  <c r="BE116" i="13"/>
  <c r="BE128" i="13"/>
  <c r="BE144" i="13"/>
  <c r="BE155" i="13"/>
  <c r="BE252" i="13"/>
  <c r="BE278" i="13"/>
  <c r="BE331" i="13"/>
  <c r="BE100" i="13"/>
  <c r="BE134" i="13"/>
  <c r="BE152" i="13"/>
  <c r="BE158" i="13"/>
  <c r="BE190" i="13"/>
  <c r="BE284" i="13"/>
  <c r="BE343" i="13"/>
  <c r="BE358" i="13"/>
  <c r="BE120" i="13"/>
  <c r="BE206" i="13"/>
  <c r="BE213" i="13"/>
  <c r="BE321" i="13"/>
  <c r="BE210" i="13"/>
  <c r="BE260" i="13"/>
  <c r="BE268" i="13"/>
  <c r="BE293" i="13"/>
  <c r="BE296" i="13"/>
  <c r="BE303" i="13"/>
  <c r="BE306" i="13"/>
  <c r="BE340" i="13"/>
  <c r="BE347" i="13"/>
  <c r="BE350" i="13"/>
  <c r="BE136" i="13"/>
  <c r="BE242" i="13"/>
  <c r="BE258" i="13"/>
  <c r="BE271" i="13"/>
  <c r="BE319" i="13"/>
  <c r="BE323" i="13"/>
  <c r="J108" i="11"/>
  <c r="J65" i="11"/>
  <c r="F58" i="12"/>
  <c r="BK268" i="11"/>
  <c r="J268" i="11" s="1"/>
  <c r="J68" i="11" s="1"/>
  <c r="BK462" i="11"/>
  <c r="J462" i="11"/>
  <c r="J80" i="11" s="1"/>
  <c r="F86" i="12"/>
  <c r="J85" i="12"/>
  <c r="E77" i="12"/>
  <c r="J56" i="12"/>
  <c r="BK320" i="11"/>
  <c r="J320" i="11"/>
  <c r="J71" i="11" s="1"/>
  <c r="BE107" i="12"/>
  <c r="J59" i="12"/>
  <c r="BE97" i="12"/>
  <c r="BE93" i="12"/>
  <c r="BE103" i="12"/>
  <c r="BE113" i="12"/>
  <c r="BE124" i="12"/>
  <c r="BE132" i="12"/>
  <c r="BE128" i="12"/>
  <c r="BE144" i="12"/>
  <c r="BE120" i="12"/>
  <c r="BE137" i="12"/>
  <c r="BE140" i="12"/>
  <c r="BK95" i="10"/>
  <c r="J95" i="10" s="1"/>
  <c r="J66" i="10" s="1"/>
  <c r="J58" i="11"/>
  <c r="E50" i="11"/>
  <c r="F58" i="11"/>
  <c r="J100" i="11"/>
  <c r="BE125" i="11"/>
  <c r="BE141" i="11"/>
  <c r="BE207" i="11"/>
  <c r="BE174" i="11"/>
  <c r="BE189" i="11"/>
  <c r="F103" i="11"/>
  <c r="BE163" i="11"/>
  <c r="BE179" i="11"/>
  <c r="BE195" i="11"/>
  <c r="BE213" i="11"/>
  <c r="BE217" i="11"/>
  <c r="BE133" i="11"/>
  <c r="BE137" i="11"/>
  <c r="BE149" i="11"/>
  <c r="BE264" i="11"/>
  <c r="BE115" i="11"/>
  <c r="BE129" i="11"/>
  <c r="BE221" i="11"/>
  <c r="BE239" i="11"/>
  <c r="BE243" i="11"/>
  <c r="BE270" i="11"/>
  <c r="BE280" i="11"/>
  <c r="BE296" i="11"/>
  <c r="BE325" i="11"/>
  <c r="BE302" i="11"/>
  <c r="BE306" i="11"/>
  <c r="BE321" i="11"/>
  <c r="BE337" i="11"/>
  <c r="BE109" i="11"/>
  <c r="BE252" i="11"/>
  <c r="BE275" i="11"/>
  <c r="BE344" i="11"/>
  <c r="BE358" i="11"/>
  <c r="BE375" i="11"/>
  <c r="BE415" i="11"/>
  <c r="BE426" i="11"/>
  <c r="BE435" i="11"/>
  <c r="BE446" i="11"/>
  <c r="BE451" i="11"/>
  <c r="BE479" i="11"/>
  <c r="BE487" i="11"/>
  <c r="BE497" i="11"/>
  <c r="BE154" i="11"/>
  <c r="BE170" i="11"/>
  <c r="BE248" i="11"/>
  <c r="BE379" i="11"/>
  <c r="BE395" i="11"/>
  <c r="BE399" i="11"/>
  <c r="BE423" i="11"/>
  <c r="BE455" i="11"/>
  <c r="BE494" i="11"/>
  <c r="BE502" i="11"/>
  <c r="BE505" i="11"/>
  <c r="BE201" i="11"/>
  <c r="BE227" i="11"/>
  <c r="BE231" i="11"/>
  <c r="BE235" i="11"/>
  <c r="BE256" i="11"/>
  <c r="BE260" i="11"/>
  <c r="BE287" i="11"/>
  <c r="BE292" i="11"/>
  <c r="BE310" i="11"/>
  <c r="BE330" i="11"/>
  <c r="BE347" i="11"/>
  <c r="BE351" i="11"/>
  <c r="BE371" i="11"/>
  <c r="BE383" i="11"/>
  <c r="BE403" i="11"/>
  <c r="BE158" i="11"/>
  <c r="BE314" i="11"/>
  <c r="BE387" i="11"/>
  <c r="BE391" i="11"/>
  <c r="BE407" i="11"/>
  <c r="BE411" i="11"/>
  <c r="BE429" i="11"/>
  <c r="BE464" i="11"/>
  <c r="BE121" i="11"/>
  <c r="BE362" i="11"/>
  <c r="BE367" i="11"/>
  <c r="BE419" i="11"/>
  <c r="BE432" i="11"/>
  <c r="BE441" i="11"/>
  <c r="J90" i="9"/>
  <c r="J64" i="9" s="1"/>
  <c r="J91" i="9"/>
  <c r="J65" i="9" s="1"/>
  <c r="BK103" i="9"/>
  <c r="J103" i="9" s="1"/>
  <c r="J66" i="9" s="1"/>
  <c r="J56" i="10"/>
  <c r="J59" i="10"/>
  <c r="BE92" i="10"/>
  <c r="F58" i="10"/>
  <c r="F86" i="10"/>
  <c r="E50" i="10"/>
  <c r="J85" i="10"/>
  <c r="BE97" i="10"/>
  <c r="BE102" i="10"/>
  <c r="BE105" i="10"/>
  <c r="E77" i="9"/>
  <c r="J58" i="9"/>
  <c r="F86" i="9"/>
  <c r="J86" i="9"/>
  <c r="J83" i="9"/>
  <c r="BE92" i="9"/>
  <c r="BE124" i="9"/>
  <c r="J94" i="8"/>
  <c r="J66" i="8" s="1"/>
  <c r="BE120" i="9"/>
  <c r="BE126" i="9"/>
  <c r="F58" i="9"/>
  <c r="BE97" i="9"/>
  <c r="BE105" i="9"/>
  <c r="BE113" i="9"/>
  <c r="BE129" i="9"/>
  <c r="BE109" i="9"/>
  <c r="BK98" i="7"/>
  <c r="J98" i="7" s="1"/>
  <c r="J65" i="7" s="1"/>
  <c r="J505" i="7"/>
  <c r="J74" i="7" s="1"/>
  <c r="J56" i="8"/>
  <c r="F85" i="8"/>
  <c r="F58" i="8"/>
  <c r="J84" i="8"/>
  <c r="BE95" i="8"/>
  <c r="J59" i="8"/>
  <c r="BE91" i="8"/>
  <c r="BE101" i="8"/>
  <c r="BE127" i="8"/>
  <c r="E76" i="8"/>
  <c r="BE109" i="8"/>
  <c r="BE105" i="8"/>
  <c r="BE130" i="8"/>
  <c r="BE112" i="8"/>
  <c r="BE139" i="8"/>
  <c r="BE118" i="8"/>
  <c r="BE136" i="8"/>
  <c r="BE145" i="8"/>
  <c r="BE132" i="8"/>
  <c r="BE142" i="8"/>
  <c r="BE148" i="8"/>
  <c r="BE124" i="8"/>
  <c r="BE262" i="7"/>
  <c r="BE273" i="7"/>
  <c r="BE288" i="7"/>
  <c r="BE334" i="7"/>
  <c r="BE337" i="7"/>
  <c r="BE341" i="7"/>
  <c r="BE394" i="7"/>
  <c r="F59" i="7"/>
  <c r="J92" i="7"/>
  <c r="BE283" i="7"/>
  <c r="BE293" i="7"/>
  <c r="BE385" i="7"/>
  <c r="BE404" i="7"/>
  <c r="BE416" i="7"/>
  <c r="BE429" i="7"/>
  <c r="F58" i="7"/>
  <c r="BE243" i="7"/>
  <c r="BE255" i="7"/>
  <c r="BE265" i="7"/>
  <c r="BE318" i="7"/>
  <c r="BE361" i="7"/>
  <c r="BE364" i="7"/>
  <c r="BE375" i="7"/>
  <c r="BE378" i="7"/>
  <c r="BE409" i="7"/>
  <c r="J56" i="7"/>
  <c r="E84" i="7"/>
  <c r="J93" i="7"/>
  <c r="BE119" i="7"/>
  <c r="BE156" i="7"/>
  <c r="BE159" i="7"/>
  <c r="BE164" i="7"/>
  <c r="BE229" i="7"/>
  <c r="BE311" i="7"/>
  <c r="BE372" i="7"/>
  <c r="BE388" i="7"/>
  <c r="BE397" i="7"/>
  <c r="BE412" i="7"/>
  <c r="BE441" i="7"/>
  <c r="BK90" i="6"/>
  <c r="BK89" i="6"/>
  <c r="J89" i="6" s="1"/>
  <c r="J32" i="6" s="1"/>
  <c r="BE103" i="7"/>
  <c r="BE127" i="7"/>
  <c r="BE131" i="7"/>
  <c r="BE136" i="7"/>
  <c r="BE200" i="7"/>
  <c r="BE212" i="7"/>
  <c r="BE231" i="7"/>
  <c r="BE235" i="7"/>
  <c r="BE259" i="7"/>
  <c r="BE357" i="7"/>
  <c r="BE400" i="7"/>
  <c r="BE453" i="7"/>
  <c r="BE444" i="7"/>
  <c r="BE447" i="7"/>
  <c r="BE457" i="7"/>
  <c r="BE100" i="7"/>
  <c r="BE107" i="7"/>
  <c r="BE111" i="7"/>
  <c r="BE140" i="7"/>
  <c r="BE198" i="7"/>
  <c r="BE251" i="7"/>
  <c r="BE326" i="7"/>
  <c r="BE347" i="7"/>
  <c r="BE425" i="7"/>
  <c r="BE435" i="7"/>
  <c r="BE367" i="7"/>
  <c r="BE477" i="7"/>
  <c r="J192" i="6"/>
  <c r="J67" i="6"/>
  <c r="BE115" i="7"/>
  <c r="BE153" i="7"/>
  <c r="BE178" i="7"/>
  <c r="BE193" i="7"/>
  <c r="BE219" i="7"/>
  <c r="BE354" i="7"/>
  <c r="BE369" i="7"/>
  <c r="BE391" i="7"/>
  <c r="BE433" i="7"/>
  <c r="BE124" i="7"/>
  <c r="BE144" i="7"/>
  <c r="BE149" i="7"/>
  <c r="BE170" i="7"/>
  <c r="BE173" i="7"/>
  <c r="BE176" i="7"/>
  <c r="BE185" i="7"/>
  <c r="BE188" i="7"/>
  <c r="BE190" i="7"/>
  <c r="BE308" i="7"/>
  <c r="BE485" i="7"/>
  <c r="BE203" i="7"/>
  <c r="BE206" i="7"/>
  <c r="BE239" i="7"/>
  <c r="BE314" i="7"/>
  <c r="BE322" i="7"/>
  <c r="BE383" i="7"/>
  <c r="BE467" i="7"/>
  <c r="BE459" i="7"/>
  <c r="BE463" i="7"/>
  <c r="BE474" i="7"/>
  <c r="BE479" i="7"/>
  <c r="BE482" i="7"/>
  <c r="BE488" i="7"/>
  <c r="BE407" i="7"/>
  <c r="BE450" i="7"/>
  <c r="BE469" i="7"/>
  <c r="BE247" i="7"/>
  <c r="BE269" i="7"/>
  <c r="BE350" i="7"/>
  <c r="BE418" i="7"/>
  <c r="BE501" i="7"/>
  <c r="BE510" i="7"/>
  <c r="BE166" i="7"/>
  <c r="BE182" i="7"/>
  <c r="BE195" i="7"/>
  <c r="BE214" i="7"/>
  <c r="BE216" i="7"/>
  <c r="BE233" i="7"/>
  <c r="BE278" i="7"/>
  <c r="BE330" i="7"/>
  <c r="BE344" i="7"/>
  <c r="BE491" i="7"/>
  <c r="BE161" i="7"/>
  <c r="BE208" i="7"/>
  <c r="BE210" i="7"/>
  <c r="BE222" i="7"/>
  <c r="BE226" i="7"/>
  <c r="BE298" i="7"/>
  <c r="BE303" i="7"/>
  <c r="BE380" i="7"/>
  <c r="BE461" i="7"/>
  <c r="BE498" i="7"/>
  <c r="BE518" i="7"/>
  <c r="BE526" i="7"/>
  <c r="BE438" i="7"/>
  <c r="BE472" i="7"/>
  <c r="BE494" i="7"/>
  <c r="BE506" i="7"/>
  <c r="BE514" i="7"/>
  <c r="BE522" i="7"/>
  <c r="BE530" i="7"/>
  <c r="BE533" i="7"/>
  <c r="F86" i="6"/>
  <c r="BE130" i="6"/>
  <c r="BE163" i="6"/>
  <c r="J58" i="6"/>
  <c r="E77" i="6"/>
  <c r="BE151" i="6"/>
  <c r="BE154" i="6"/>
  <c r="BE157" i="6"/>
  <c r="BE169" i="6"/>
  <c r="F85" i="6"/>
  <c r="BE160" i="6"/>
  <c r="BE166" i="6"/>
  <c r="J83" i="6"/>
  <c r="BE172" i="6"/>
  <c r="BE174" i="6"/>
  <c r="BE177" i="6"/>
  <c r="J59" i="6"/>
  <c r="J94" i="5"/>
  <c r="J65" i="5" s="1"/>
  <c r="BE188" i="6"/>
  <c r="BE180" i="6"/>
  <c r="BE196" i="6"/>
  <c r="BE139" i="6"/>
  <c r="BE142" i="6"/>
  <c r="BE185" i="6"/>
  <c r="BE204" i="6"/>
  <c r="BE133" i="6"/>
  <c r="BE108" i="6"/>
  <c r="BE148" i="6"/>
  <c r="BE92" i="6"/>
  <c r="BE98" i="6"/>
  <c r="BE127" i="6"/>
  <c r="BE183" i="6"/>
  <c r="BE193" i="6"/>
  <c r="BE200" i="6"/>
  <c r="BE95" i="6"/>
  <c r="BE114" i="6"/>
  <c r="BE120" i="6"/>
  <c r="BE124" i="6"/>
  <c r="BE102" i="6"/>
  <c r="BE136" i="6"/>
  <c r="BE145" i="6"/>
  <c r="BE95" i="5"/>
  <c r="BE125" i="5"/>
  <c r="BE164" i="5"/>
  <c r="J59" i="5"/>
  <c r="F59" i="5"/>
  <c r="E80" i="5"/>
  <c r="BE102" i="5"/>
  <c r="BE129" i="5"/>
  <c r="BE153" i="5"/>
  <c r="BE205" i="5"/>
  <c r="BE99" i="5"/>
  <c r="BE108" i="5"/>
  <c r="BE201" i="5"/>
  <c r="BE229" i="5"/>
  <c r="J58" i="5"/>
  <c r="BE195" i="5"/>
  <c r="BE209" i="5"/>
  <c r="BE157" i="5"/>
  <c r="BE198" i="5"/>
  <c r="BE111" i="5"/>
  <c r="J94" i="4"/>
  <c r="J65" i="4"/>
  <c r="BE233" i="5"/>
  <c r="BE149" i="5"/>
  <c r="BK160" i="4"/>
  <c r="J160" i="4"/>
  <c r="J69" i="4" s="1"/>
  <c r="BE176" i="5"/>
  <c r="BE172" i="5"/>
  <c r="BE222" i="5"/>
  <c r="J56" i="5"/>
  <c r="F88" i="5"/>
  <c r="BE116" i="5"/>
  <c r="BE141" i="5"/>
  <c r="BE122" i="5"/>
  <c r="BE185" i="5"/>
  <c r="BE191" i="5"/>
  <c r="BE212" i="5"/>
  <c r="BE134" i="5"/>
  <c r="BE119" i="5"/>
  <c r="BE161" i="5"/>
  <c r="BE182" i="5"/>
  <c r="BE105" i="5"/>
  <c r="BE145" i="5"/>
  <c r="BE188" i="5"/>
  <c r="BE168" i="5"/>
  <c r="BE179" i="5"/>
  <c r="BE219" i="5"/>
  <c r="BE225" i="5"/>
  <c r="BE216" i="5"/>
  <c r="E50" i="4"/>
  <c r="J59" i="4"/>
  <c r="F59" i="4"/>
  <c r="BE132" i="4"/>
  <c r="J58" i="4"/>
  <c r="BE120" i="4"/>
  <c r="BE150" i="4"/>
  <c r="BE116" i="4"/>
  <c r="BE124" i="4"/>
  <c r="BE129" i="4"/>
  <c r="BE142" i="4"/>
  <c r="BE180" i="4"/>
  <c r="J56" i="4"/>
  <c r="F58" i="4"/>
  <c r="BE103" i="4"/>
  <c r="BE157" i="4"/>
  <c r="BE165" i="4"/>
  <c r="BE173" i="4"/>
  <c r="BE187" i="4"/>
  <c r="BE107" i="4"/>
  <c r="BE154" i="4"/>
  <c r="BE184" i="4"/>
  <c r="BE99" i="4"/>
  <c r="BE95" i="4"/>
  <c r="BE112" i="4"/>
  <c r="BE139" i="4"/>
  <c r="BE146" i="4"/>
  <c r="BE162" i="4"/>
  <c r="BE169" i="4"/>
  <c r="BE190" i="4"/>
  <c r="BE193" i="4"/>
  <c r="BE197" i="4"/>
  <c r="J575" i="2"/>
  <c r="J70" i="2" s="1"/>
  <c r="BK911" i="2"/>
  <c r="J911" i="2"/>
  <c r="J78" i="2" s="1"/>
  <c r="J83" i="3"/>
  <c r="F59" i="3"/>
  <c r="F85" i="3"/>
  <c r="J85" i="3"/>
  <c r="BE153" i="3"/>
  <c r="E50" i="3"/>
  <c r="BE101" i="3"/>
  <c r="BE139" i="3"/>
  <c r="BE167" i="3"/>
  <c r="BE178" i="3"/>
  <c r="BE205" i="3"/>
  <c r="J59" i="3"/>
  <c r="BE97" i="3"/>
  <c r="BE115" i="3"/>
  <c r="BE129" i="3"/>
  <c r="BE134" i="3"/>
  <c r="BE159" i="3"/>
  <c r="BE163" i="3"/>
  <c r="BE92" i="3"/>
  <c r="BE123" i="3"/>
  <c r="BE126" i="3"/>
  <c r="BE171" i="3"/>
  <c r="BE182" i="3"/>
  <c r="BE212" i="3"/>
  <c r="BE105" i="3"/>
  <c r="BE109" i="3"/>
  <c r="BE119" i="3"/>
  <c r="BE189" i="3"/>
  <c r="BE195" i="3"/>
  <c r="BE217" i="3"/>
  <c r="BE220" i="3"/>
  <c r="BE145" i="3"/>
  <c r="BE208" i="3"/>
  <c r="J110" i="2"/>
  <c r="BE175" i="2"/>
  <c r="BE192" i="2"/>
  <c r="BE200" i="2"/>
  <c r="BE231" i="2"/>
  <c r="BE291" i="2"/>
  <c r="BE361" i="2"/>
  <c r="BE412" i="2"/>
  <c r="BE460" i="2"/>
  <c r="BE526" i="2"/>
  <c r="BE587" i="2"/>
  <c r="BE809" i="2"/>
  <c r="BE822" i="2"/>
  <c r="BE852" i="2"/>
  <c r="BE857" i="2"/>
  <c r="BE885" i="2"/>
  <c r="BE944" i="2"/>
  <c r="BE947" i="2"/>
  <c r="BE956" i="2"/>
  <c r="BE975" i="2"/>
  <c r="BE1027" i="2"/>
  <c r="BE1037" i="2"/>
  <c r="BE1101" i="2"/>
  <c r="BE685" i="2"/>
  <c r="BE726" i="2"/>
  <c r="BE749" i="2"/>
  <c r="BE758" i="2"/>
  <c r="BE794" i="2"/>
  <c r="BE1004" i="2"/>
  <c r="BE1008" i="2"/>
  <c r="BE1016" i="2"/>
  <c r="BE1125" i="2"/>
  <c r="BE1140" i="2"/>
  <c r="BE1105" i="2"/>
  <c r="BE1120" i="2"/>
  <c r="BE1122" i="2"/>
  <c r="BE1136" i="2"/>
  <c r="BE1145" i="2"/>
  <c r="BE663" i="2"/>
  <c r="BE870" i="2"/>
  <c r="BE922" i="2"/>
  <c r="BE935" i="2"/>
  <c r="BE939" i="2"/>
  <c r="BE983" i="2"/>
  <c r="BE1046" i="2"/>
  <c r="BE371" i="2"/>
  <c r="BE447" i="2"/>
  <c r="BE462" i="2"/>
  <c r="BE778" i="2"/>
  <c r="BE1001" i="2"/>
  <c r="BE1022" i="2"/>
  <c r="BE1052" i="2"/>
  <c r="BE1268" i="2"/>
  <c r="BE160" i="2"/>
  <c r="BE187" i="2"/>
  <c r="BE259" i="2"/>
  <c r="BE266" i="2"/>
  <c r="BE322" i="2"/>
  <c r="BE329" i="2"/>
  <c r="BE351" i="2"/>
  <c r="BE355" i="2"/>
  <c r="BE365" i="2"/>
  <c r="BE421" i="2"/>
  <c r="BE737" i="2"/>
  <c r="BE782" i="2"/>
  <c r="BE913" i="2"/>
  <c r="BE959" i="2"/>
  <c r="BE1109" i="2"/>
  <c r="BE1116" i="2"/>
  <c r="BE1131" i="2"/>
  <c r="BE1153" i="2"/>
  <c r="BE1158" i="2"/>
  <c r="J59" i="2"/>
  <c r="F111" i="2"/>
  <c r="BE121" i="2"/>
  <c r="BE131" i="2"/>
  <c r="BE141" i="2"/>
  <c r="BE156" i="2"/>
  <c r="BE196" i="2"/>
  <c r="BE217" i="2"/>
  <c r="BE239" i="2"/>
  <c r="BE273" i="2"/>
  <c r="BE345" i="2"/>
  <c r="BE377" i="2"/>
  <c r="BE464" i="2"/>
  <c r="BE466" i="2"/>
  <c r="BE509" i="2"/>
  <c r="BE641" i="2"/>
  <c r="BE717" i="2"/>
  <c r="BE766" i="2"/>
  <c r="BE874" i="2"/>
  <c r="BE951" i="2"/>
  <c r="E50" i="2"/>
  <c r="F58" i="2"/>
  <c r="BE136" i="2"/>
  <c r="BE458" i="2"/>
  <c r="BE513" i="2"/>
  <c r="BE542" i="2"/>
  <c r="BE561" i="2"/>
  <c r="BE591" i="2"/>
  <c r="BE615" i="2"/>
  <c r="BE621" i="2"/>
  <c r="BE645" i="2"/>
  <c r="BE817" i="2"/>
  <c r="BE831" i="2"/>
  <c r="BE837" i="2"/>
  <c r="BE860" i="2"/>
  <c r="BE963" i="2"/>
  <c r="BE971" i="2"/>
  <c r="BE979" i="2"/>
  <c r="BE994" i="2"/>
  <c r="BE1012" i="2"/>
  <c r="BE1043" i="2"/>
  <c r="BE397" i="2"/>
  <c r="BE427" i="2"/>
  <c r="BE456" i="2"/>
  <c r="BE496" i="2"/>
  <c r="BE709" i="2"/>
  <c r="BE786" i="2"/>
  <c r="BE805" i="2"/>
  <c r="BE850" i="2"/>
  <c r="BE892" i="2"/>
  <c r="BE1085" i="2"/>
  <c r="BE1089" i="2"/>
  <c r="BE1128" i="2"/>
  <c r="BE1163" i="2"/>
  <c r="BE1166" i="2"/>
  <c r="BE1170" i="2"/>
  <c r="BE1178" i="2"/>
  <c r="BE1186" i="2"/>
  <c r="BE1193" i="2"/>
  <c r="BE1202" i="2"/>
  <c r="BE1231" i="2"/>
  <c r="BE1275" i="2"/>
  <c r="BE1063" i="2"/>
  <c r="BE1097" i="2"/>
  <c r="BE1219" i="2"/>
  <c r="BE1223" i="2"/>
  <c r="BE1240" i="2"/>
  <c r="BE1243" i="2"/>
  <c r="BE1246" i="2"/>
  <c r="BE1260" i="2"/>
  <c r="BE801" i="2"/>
  <c r="BE825" i="2"/>
  <c r="BE1149" i="2"/>
  <c r="BE1174" i="2"/>
  <c r="BE1189" i="2"/>
  <c r="BE1209" i="2"/>
  <c r="BE1227" i="2"/>
  <c r="BE1250" i="2"/>
  <c r="BE1256" i="2"/>
  <c r="BE117" i="2"/>
  <c r="BE168" i="2"/>
  <c r="BE225" i="2"/>
  <c r="BE243" i="2"/>
  <c r="BE251" i="2"/>
  <c r="BE284" i="2"/>
  <c r="BE305" i="2"/>
  <c r="BE336" i="2"/>
  <c r="BE383" i="2"/>
  <c r="BE453" i="2"/>
  <c r="BE558" i="2"/>
  <c r="BE583" i="2"/>
  <c r="BE669" i="2"/>
  <c r="BE693" i="2"/>
  <c r="BE843" i="2"/>
  <c r="BE847" i="2"/>
  <c r="BE854" i="2"/>
  <c r="BE863" i="2"/>
  <c r="BE888" i="2"/>
  <c r="BE1071" i="2"/>
  <c r="BE297" i="2"/>
  <c r="BE340" i="2"/>
  <c r="BE762" i="2"/>
  <c r="BE774" i="2"/>
  <c r="BE907" i="2"/>
  <c r="BE967" i="2"/>
  <c r="BE235" i="2"/>
  <c r="BE255" i="2"/>
  <c r="BE280" i="2"/>
  <c r="BE403" i="2"/>
  <c r="BE415" i="2"/>
  <c r="BE441" i="2"/>
  <c r="BE705" i="2"/>
  <c r="BE929" i="2"/>
  <c r="BE990" i="2"/>
  <c r="BE1055" i="2"/>
  <c r="J108" i="2"/>
  <c r="BE126" i="2"/>
  <c r="BE204" i="2"/>
  <c r="BE213" i="2"/>
  <c r="BE247" i="2"/>
  <c r="BE388" i="2"/>
  <c r="BE409" i="2"/>
  <c r="BE576" i="2"/>
  <c r="BE609" i="2"/>
  <c r="BE753" i="2"/>
  <c r="BE790" i="2"/>
  <c r="BE902" i="2"/>
  <c r="BE1077" i="2"/>
  <c r="BE867" i="2"/>
  <c r="BE1059" i="2"/>
  <c r="BE1067" i="2"/>
  <c r="BE1181" i="2"/>
  <c r="BE1183" i="2"/>
  <c r="BE1198" i="2"/>
  <c r="BE1206" i="2"/>
  <c r="BE1213" i="2"/>
  <c r="BE145" i="2"/>
  <c r="BE149" i="2"/>
  <c r="BE180" i="2"/>
  <c r="BE301" i="2"/>
  <c r="BE314" i="2"/>
  <c r="BE393" i="2"/>
  <c r="BE435" i="2"/>
  <c r="BE479" i="2"/>
  <c r="BE492" i="2"/>
  <c r="BE628" i="2"/>
  <c r="BE729" i="2"/>
  <c r="BE741" i="2"/>
  <c r="BE770" i="2"/>
  <c r="BE879" i="2"/>
  <c r="BE896" i="2"/>
  <c r="BE1031" i="2"/>
  <c r="BE1049" i="2"/>
  <c r="BE1093" i="2"/>
  <c r="BE1081" i="2"/>
  <c r="F37" i="14"/>
  <c r="BB70" i="1" s="1"/>
  <c r="BB69" i="1" s="1"/>
  <c r="AX69" i="1" s="1"/>
  <c r="J36" i="12"/>
  <c r="AW67" i="1" s="1"/>
  <c r="F38" i="14"/>
  <c r="BC70" i="1" s="1"/>
  <c r="BC69" i="1" s="1"/>
  <c r="AY69" i="1" s="1"/>
  <c r="F38" i="10"/>
  <c r="BC64" i="1"/>
  <c r="J36" i="6"/>
  <c r="AW60" i="1" s="1"/>
  <c r="F38" i="9"/>
  <c r="BC63" i="1" s="1"/>
  <c r="J36" i="13"/>
  <c r="AW68" i="1"/>
  <c r="F37" i="4"/>
  <c r="BB58" i="1" s="1"/>
  <c r="F39" i="12"/>
  <c r="BD67" i="1" s="1"/>
  <c r="F38" i="12"/>
  <c r="BC67" i="1"/>
  <c r="F36" i="6"/>
  <c r="BA60" i="1" s="1"/>
  <c r="F37" i="15"/>
  <c r="BB72" i="1" s="1"/>
  <c r="BB71" i="1" s="1"/>
  <c r="AX71" i="1" s="1"/>
  <c r="F39" i="6"/>
  <c r="BD60" i="1"/>
  <c r="F37" i="11"/>
  <c r="BB66" i="1" s="1"/>
  <c r="F38" i="3"/>
  <c r="BC57" i="1" s="1"/>
  <c r="J36" i="14"/>
  <c r="AW70" i="1"/>
  <c r="F36" i="11"/>
  <c r="BA66" i="1" s="1"/>
  <c r="F35" i="16"/>
  <c r="BB73" i="1" s="1"/>
  <c r="F37" i="2"/>
  <c r="BB56" i="1" s="1"/>
  <c r="F39" i="15"/>
  <c r="BD72" i="1" s="1"/>
  <c r="BD71" i="1" s="1"/>
  <c r="J34" i="16"/>
  <c r="AW73" i="1"/>
  <c r="F36" i="5"/>
  <c r="BA59" i="1"/>
  <c r="J36" i="11"/>
  <c r="AW66" i="1"/>
  <c r="F37" i="12"/>
  <c r="BB67" i="1"/>
  <c r="F39" i="14"/>
  <c r="BD70" i="1" s="1"/>
  <c r="BD69" i="1" s="1"/>
  <c r="J36" i="15"/>
  <c r="AW72" i="1" s="1"/>
  <c r="F36" i="14"/>
  <c r="BA70" i="1" s="1"/>
  <c r="BA69" i="1" s="1"/>
  <c r="AW69" i="1" s="1"/>
  <c r="F37" i="9"/>
  <c r="BB63" i="1" s="1"/>
  <c r="F36" i="15"/>
  <c r="BA72" i="1" s="1"/>
  <c r="BA71" i="1" s="1"/>
  <c r="AW71" i="1" s="1"/>
  <c r="F36" i="8"/>
  <c r="BA62" i="1"/>
  <c r="F39" i="10"/>
  <c r="BD64" i="1" s="1"/>
  <c r="F38" i="4"/>
  <c r="BC58" i="1" s="1"/>
  <c r="J36" i="7"/>
  <c r="AW61" i="1"/>
  <c r="F37" i="5"/>
  <c r="BB59" i="1" s="1"/>
  <c r="F38" i="13"/>
  <c r="BC68" i="1" s="1"/>
  <c r="J36" i="9"/>
  <c r="AW63" i="1"/>
  <c r="F38" i="11"/>
  <c r="BC66" i="1" s="1"/>
  <c r="J36" i="3"/>
  <c r="AW57" i="1" s="1"/>
  <c r="F39" i="7"/>
  <c r="BD61" i="1" s="1"/>
  <c r="F36" i="3"/>
  <c r="BA57" i="1"/>
  <c r="J36" i="4"/>
  <c r="AW58" i="1" s="1"/>
  <c r="F39" i="3"/>
  <c r="BD57" i="1" s="1"/>
  <c r="F39" i="11"/>
  <c r="BD66" i="1"/>
  <c r="J36" i="8"/>
  <c r="AW62" i="1" s="1"/>
  <c r="F37" i="10"/>
  <c r="BB64" i="1" s="1"/>
  <c r="F38" i="8"/>
  <c r="BC62" i="1"/>
  <c r="F39" i="8"/>
  <c r="BD62" i="1"/>
  <c r="F38" i="7"/>
  <c r="BC61" i="1"/>
  <c r="F36" i="9"/>
  <c r="BA63" i="1"/>
  <c r="F37" i="6"/>
  <c r="BB60" i="1"/>
  <c r="F36" i="16"/>
  <c r="BC73" i="1"/>
  <c r="AS54" i="1"/>
  <c r="F36" i="12"/>
  <c r="BA67" i="1"/>
  <c r="J36" i="2"/>
  <c r="AW56" i="1" s="1"/>
  <c r="F39" i="5"/>
  <c r="BD59" i="1" s="1"/>
  <c r="F34" i="16"/>
  <c r="BA73" i="1" s="1"/>
  <c r="F39" i="4"/>
  <c r="BD58" i="1" s="1"/>
  <c r="F37" i="3"/>
  <c r="BB57" i="1" s="1"/>
  <c r="F39" i="2"/>
  <c r="BD56" i="1" s="1"/>
  <c r="F39" i="13"/>
  <c r="BD68" i="1"/>
  <c r="F36" i="2"/>
  <c r="BA56" i="1" s="1"/>
  <c r="F38" i="15"/>
  <c r="BC72" i="1" s="1"/>
  <c r="BC71" i="1" s="1"/>
  <c r="AY71" i="1" s="1"/>
  <c r="F36" i="7"/>
  <c r="BA61" i="1" s="1"/>
  <c r="J36" i="10"/>
  <c r="AW64" i="1" s="1"/>
  <c r="F37" i="16"/>
  <c r="BD73" i="1"/>
  <c r="F37" i="7"/>
  <c r="BB61" i="1" s="1"/>
  <c r="F38" i="5"/>
  <c r="BC59" i="1" s="1"/>
  <c r="F38" i="6"/>
  <c r="BC60" i="1" s="1"/>
  <c r="J36" i="5"/>
  <c r="AW59" i="1"/>
  <c r="F36" i="13"/>
  <c r="BA68" i="1" s="1"/>
  <c r="F37" i="13"/>
  <c r="BB68" i="1" s="1"/>
  <c r="F36" i="10"/>
  <c r="BA64" i="1"/>
  <c r="F39" i="9"/>
  <c r="BD63" i="1" s="1"/>
  <c r="F37" i="8"/>
  <c r="BB62" i="1" s="1"/>
  <c r="F36" i="4"/>
  <c r="BA58" i="1"/>
  <c r="F38" i="2"/>
  <c r="BC56" i="1" s="1"/>
  <c r="T89" i="9" l="1"/>
  <c r="T89" i="6"/>
  <c r="J148" i="7"/>
  <c r="J70" i="7" s="1"/>
  <c r="BK134" i="7"/>
  <c r="J134" i="7" s="1"/>
  <c r="J68" i="7" s="1"/>
  <c r="BK920" i="2"/>
  <c r="J920" i="2" s="1"/>
  <c r="J80" i="2" s="1"/>
  <c r="J501" i="11"/>
  <c r="J83" i="11" s="1"/>
  <c r="BK90" i="3"/>
  <c r="J90" i="3" s="1"/>
  <c r="J64" i="3" s="1"/>
  <c r="J424" i="7"/>
  <c r="J71" i="7" s="1"/>
  <c r="BK89" i="10"/>
  <c r="J89" i="10"/>
  <c r="J63" i="10"/>
  <c r="P93" i="4"/>
  <c r="P92" i="4"/>
  <c r="AU58" i="1" s="1"/>
  <c r="T90" i="3"/>
  <c r="T89" i="3"/>
  <c r="T97" i="7"/>
  <c r="T96" i="7" s="1"/>
  <c r="P124" i="13"/>
  <c r="P114" i="13" s="1"/>
  <c r="P96" i="13" s="1"/>
  <c r="AU68" i="1" s="1"/>
  <c r="R97" i="7"/>
  <c r="T96" i="15"/>
  <c r="T95" i="15" s="1"/>
  <c r="P574" i="2"/>
  <c r="P93" i="5"/>
  <c r="P92" i="5"/>
  <c r="AU59" i="1"/>
  <c r="BK328" i="11"/>
  <c r="J328" i="11"/>
  <c r="J73" i="11"/>
  <c r="T134" i="7"/>
  <c r="R920" i="2"/>
  <c r="P920" i="2"/>
  <c r="P100" i="14"/>
  <c r="P99" i="14" s="1"/>
  <c r="AU70" i="1" s="1"/>
  <c r="AU69" i="1" s="1"/>
  <c r="T115" i="2"/>
  <c r="P107" i="11"/>
  <c r="R134" i="7"/>
  <c r="R96" i="7"/>
  <c r="R574" i="2"/>
  <c r="R115" i="2" s="1"/>
  <c r="R114" i="2" s="1"/>
  <c r="R100" i="14"/>
  <c r="R99" i="14"/>
  <c r="T268" i="11"/>
  <c r="T107" i="11"/>
  <c r="P89" i="6"/>
  <c r="AU60" i="1" s="1"/>
  <c r="T920" i="2"/>
  <c r="P134" i="7"/>
  <c r="P96" i="7"/>
  <c r="AU61" i="1"/>
  <c r="R93" i="4"/>
  <c r="R92" i="4" s="1"/>
  <c r="R328" i="11"/>
  <c r="R114" i="13"/>
  <c r="R96" i="13"/>
  <c r="T93" i="4"/>
  <c r="T92" i="4"/>
  <c r="T352" i="14"/>
  <c r="T100" i="14" s="1"/>
  <c r="T99" i="14" s="1"/>
  <c r="T90" i="12"/>
  <c r="T89" i="12"/>
  <c r="BK574" i="2"/>
  <c r="J574" i="2" s="1"/>
  <c r="J69" i="2" s="1"/>
  <c r="P328" i="11"/>
  <c r="T328" i="11"/>
  <c r="BK93" i="5"/>
  <c r="J93" i="5" s="1"/>
  <c r="J64" i="5" s="1"/>
  <c r="P115" i="2"/>
  <c r="P114" i="2" s="1"/>
  <c r="AU56" i="1" s="1"/>
  <c r="T114" i="13"/>
  <c r="T96" i="13"/>
  <c r="BK89" i="8"/>
  <c r="BK88" i="8"/>
  <c r="J88" i="8"/>
  <c r="BK114" i="13"/>
  <c r="J114" i="13"/>
  <c r="J68" i="13" s="1"/>
  <c r="BK352" i="14"/>
  <c r="J352" i="14"/>
  <c r="J69" i="14"/>
  <c r="P96" i="15"/>
  <c r="P95" i="15"/>
  <c r="AU72" i="1"/>
  <c r="AU71" i="1" s="1"/>
  <c r="BK93" i="4"/>
  <c r="J93" i="4" s="1"/>
  <c r="J64" i="4" s="1"/>
  <c r="R96" i="15"/>
  <c r="R95" i="15"/>
  <c r="R268" i="11"/>
  <c r="R107" i="11"/>
  <c r="R106" i="11"/>
  <c r="P90" i="3"/>
  <c r="P89" i="3"/>
  <c r="AU57" i="1"/>
  <c r="BK96" i="15"/>
  <c r="J96" i="15"/>
  <c r="J64" i="15" s="1"/>
  <c r="BK97" i="13"/>
  <c r="J97" i="13"/>
  <c r="J64" i="13" s="1"/>
  <c r="BK83" i="16"/>
  <c r="J83" i="16" s="1"/>
  <c r="J60" i="16" s="1"/>
  <c r="BK96" i="13"/>
  <c r="J96" i="13" s="1"/>
  <c r="J63" i="13" s="1"/>
  <c r="BK90" i="12"/>
  <c r="J90" i="12"/>
  <c r="J64" i="12"/>
  <c r="BK107" i="11"/>
  <c r="J107" i="11"/>
  <c r="J64" i="11" s="1"/>
  <c r="J90" i="10"/>
  <c r="J64" i="10"/>
  <c r="BK89" i="9"/>
  <c r="J89" i="9"/>
  <c r="J63" i="9" s="1"/>
  <c r="BK97" i="7"/>
  <c r="J97" i="7"/>
  <c r="J64" i="7"/>
  <c r="AG60" i="1"/>
  <c r="J90" i="6"/>
  <c r="J64" i="6"/>
  <c r="J63" i="6"/>
  <c r="BK92" i="4"/>
  <c r="J92" i="4" s="1"/>
  <c r="J32" i="4" s="1"/>
  <c r="AG58" i="1" s="1"/>
  <c r="BK89" i="3"/>
  <c r="J89" i="3"/>
  <c r="J32" i="3" s="1"/>
  <c r="AG57" i="1" s="1"/>
  <c r="J35" i="8"/>
  <c r="AV62" i="1" s="1"/>
  <c r="AT62" i="1" s="1"/>
  <c r="F35" i="2"/>
  <c r="AZ56" i="1" s="1"/>
  <c r="F35" i="11"/>
  <c r="AZ66" i="1" s="1"/>
  <c r="F35" i="10"/>
  <c r="AZ64" i="1" s="1"/>
  <c r="J33" i="16"/>
  <c r="AV73" i="1"/>
  <c r="AT73" i="1" s="1"/>
  <c r="BC65" i="1"/>
  <c r="AY65" i="1"/>
  <c r="J35" i="14"/>
  <c r="AV70" i="1"/>
  <c r="AT70" i="1"/>
  <c r="J32" i="8"/>
  <c r="AG62" i="1"/>
  <c r="BC55" i="1"/>
  <c r="BA65" i="1"/>
  <c r="AW65" i="1" s="1"/>
  <c r="F35" i="14"/>
  <c r="AZ70" i="1" s="1"/>
  <c r="AZ69" i="1" s="1"/>
  <c r="AV69" i="1" s="1"/>
  <c r="AT69" i="1" s="1"/>
  <c r="BB65" i="1"/>
  <c r="AX65" i="1"/>
  <c r="F35" i="3"/>
  <c r="AZ57" i="1"/>
  <c r="F35" i="7"/>
  <c r="AZ61" i="1" s="1"/>
  <c r="F35" i="13"/>
  <c r="AZ68" i="1"/>
  <c r="BB55" i="1"/>
  <c r="BD55" i="1"/>
  <c r="J35" i="5"/>
  <c r="AV59" i="1" s="1"/>
  <c r="AT59" i="1" s="1"/>
  <c r="F35" i="8"/>
  <c r="AZ62" i="1"/>
  <c r="F35" i="5"/>
  <c r="AZ59" i="1" s="1"/>
  <c r="J35" i="2"/>
  <c r="AV56" i="1"/>
  <c r="AT56" i="1"/>
  <c r="J32" i="10"/>
  <c r="AG64" i="1"/>
  <c r="J35" i="3"/>
  <c r="AV57" i="1"/>
  <c r="AT57" i="1" s="1"/>
  <c r="J35" i="7"/>
  <c r="AV61" i="1"/>
  <c r="AT61" i="1"/>
  <c r="F33" i="16"/>
  <c r="AZ73" i="1" s="1"/>
  <c r="F35" i="12"/>
  <c r="AZ67" i="1" s="1"/>
  <c r="F35" i="4"/>
  <c r="AZ58" i="1" s="1"/>
  <c r="J35" i="9"/>
  <c r="AV63" i="1"/>
  <c r="AT63" i="1" s="1"/>
  <c r="J35" i="13"/>
  <c r="AV68" i="1"/>
  <c r="AT68" i="1"/>
  <c r="J35" i="10"/>
  <c r="AV64" i="1" s="1"/>
  <c r="AT64" i="1" s="1"/>
  <c r="F35" i="6"/>
  <c r="AZ60" i="1" s="1"/>
  <c r="BD65" i="1"/>
  <c r="J35" i="12"/>
  <c r="AV67" i="1"/>
  <c r="AT67" i="1"/>
  <c r="J35" i="11"/>
  <c r="AV66" i="1" s="1"/>
  <c r="AT66" i="1" s="1"/>
  <c r="J35" i="4"/>
  <c r="AV58" i="1" s="1"/>
  <c r="AT58" i="1" s="1"/>
  <c r="BA55" i="1"/>
  <c r="J35" i="6"/>
  <c r="AV60" i="1"/>
  <c r="AT60" i="1"/>
  <c r="AN60" i="1"/>
  <c r="J35" i="15"/>
  <c r="AV72" i="1" s="1"/>
  <c r="AT72" i="1" s="1"/>
  <c r="F35" i="9"/>
  <c r="AZ63" i="1" s="1"/>
  <c r="F35" i="15"/>
  <c r="AZ72" i="1"/>
  <c r="AZ71" i="1"/>
  <c r="AV71" i="1"/>
  <c r="AT71" i="1"/>
  <c r="BK95" i="15" l="1"/>
  <c r="J95" i="15"/>
  <c r="T106" i="11"/>
  <c r="T114" i="2"/>
  <c r="P106" i="11"/>
  <c r="AU66" i="1"/>
  <c r="BK115" i="2"/>
  <c r="BK114" i="2"/>
  <c r="J114" i="2" s="1"/>
  <c r="J63" i="2" s="1"/>
  <c r="J63" i="8"/>
  <c r="BK100" i="14"/>
  <c r="J100" i="14" s="1"/>
  <c r="J64" i="14" s="1"/>
  <c r="BK92" i="5"/>
  <c r="J92" i="5"/>
  <c r="J32" i="5" s="1"/>
  <c r="AG59" i="1" s="1"/>
  <c r="J89" i="8"/>
  <c r="J64" i="8"/>
  <c r="BK82" i="16"/>
  <c r="J82" i="16" s="1"/>
  <c r="J59" i="16" s="1"/>
  <c r="J63" i="15"/>
  <c r="BK89" i="12"/>
  <c r="J89" i="12"/>
  <c r="BK106" i="11"/>
  <c r="J106" i="11"/>
  <c r="J63" i="11"/>
  <c r="AN64" i="1"/>
  <c r="J41" i="10"/>
  <c r="J41" i="8"/>
  <c r="BK96" i="7"/>
  <c r="J96" i="7" s="1"/>
  <c r="J63" i="7" s="1"/>
  <c r="J41" i="6"/>
  <c r="AN58" i="1"/>
  <c r="J63" i="4"/>
  <c r="AN57" i="1"/>
  <c r="J63" i="3"/>
  <c r="J41" i="4"/>
  <c r="J41" i="3"/>
  <c r="AN62" i="1"/>
  <c r="J32" i="15"/>
  <c r="AG72" i="1"/>
  <c r="AG71" i="1"/>
  <c r="AN71" i="1" s="1"/>
  <c r="AU65" i="1"/>
  <c r="AW55" i="1"/>
  <c r="J32" i="9"/>
  <c r="AG63" i="1"/>
  <c r="AN63" i="1"/>
  <c r="BB54" i="1"/>
  <c r="AX54" i="1"/>
  <c r="J32" i="13"/>
  <c r="AG68" i="1"/>
  <c r="AN68" i="1"/>
  <c r="AZ65" i="1"/>
  <c r="AV65" i="1"/>
  <c r="AT65" i="1"/>
  <c r="BA54" i="1"/>
  <c r="AW54" i="1"/>
  <c r="AK30" i="1" s="1"/>
  <c r="BD54" i="1"/>
  <c r="W33" i="1"/>
  <c r="AY55" i="1"/>
  <c r="BC54" i="1"/>
  <c r="AY54" i="1"/>
  <c r="AX55" i="1"/>
  <c r="AZ55" i="1"/>
  <c r="AV55" i="1" s="1"/>
  <c r="AU55" i="1"/>
  <c r="AU54" i="1"/>
  <c r="J32" i="12"/>
  <c r="AG67" i="1" s="1"/>
  <c r="AN67" i="1" s="1"/>
  <c r="AN72" i="1" l="1"/>
  <c r="J41" i="15"/>
  <c r="J41" i="5"/>
  <c r="BK99" i="14"/>
  <c r="J99" i="14"/>
  <c r="J63" i="14"/>
  <c r="J63" i="5"/>
  <c r="J115" i="2"/>
  <c r="J64" i="2"/>
  <c r="J41" i="13"/>
  <c r="J41" i="12"/>
  <c r="J63" i="12"/>
  <c r="J41" i="9"/>
  <c r="AN59" i="1"/>
  <c r="AT55" i="1"/>
  <c r="J32" i="7"/>
  <c r="AG61" i="1"/>
  <c r="J30" i="16"/>
  <c r="AG73" i="1" s="1"/>
  <c r="W30" i="1"/>
  <c r="W31" i="1"/>
  <c r="W32" i="1"/>
  <c r="J32" i="2"/>
  <c r="AG56" i="1"/>
  <c r="AN56" i="1" s="1"/>
  <c r="J32" i="11"/>
  <c r="AG66" i="1" s="1"/>
  <c r="AG65" i="1" s="1"/>
  <c r="AZ54" i="1"/>
  <c r="AV54" i="1"/>
  <c r="AK29" i="1"/>
  <c r="J41" i="2" l="1"/>
  <c r="J39" i="16"/>
  <c r="J41" i="11"/>
  <c r="AN66" i="1"/>
  <c r="AN61" i="1"/>
  <c r="J41" i="7"/>
  <c r="AN65" i="1"/>
  <c r="AN73" i="1"/>
  <c r="AG55" i="1"/>
  <c r="J32" i="14"/>
  <c r="AG70" i="1" s="1"/>
  <c r="AG69" i="1" s="1"/>
  <c r="AN69" i="1" s="1"/>
  <c r="AT54" i="1"/>
  <c r="W29" i="1"/>
  <c r="AN55" i="1" l="1"/>
  <c r="AN70" i="1"/>
  <c r="J41" i="14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<sst xmlns="http://schemas.openxmlformats.org/spreadsheetml/2006/main" count="31972" uniqueCount="4506">
  <si>
    <t>Export Komplet</t>
  </si>
  <si>
    <t>VZ</t>
  </si>
  <si>
    <t>2.0</t>
  </si>
  <si>
    <t>ZAMOK</t>
  </si>
  <si>
    <t>False</t>
  </si>
  <si>
    <t>{77b87b43-d6d0-43f2-b4b2-8bb0018ba05f}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</si>
  <si>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</si>
  <si>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</si>
  <si>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</si>
  <si>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</si>
  <si>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</si>
  <si>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</si>
  <si>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</si>
  <si>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</si>
  <si>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19017-e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</si>
  <si>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</si>
  <si>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</si>
  <si>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Parkovací hala HZS JPO Havlíčkův Brod</t>
  </si>
  <si>
    <t>KSO:</t>
  </si>
  <si>
    <t/>
  </si>
  <si>
    <t>CC-CZ:</t>
  </si>
  <si>
    <t>Místo:</t>
  </si>
  <si>
    <t xml:space="preserve"> </t>
  </si>
  <si>
    <t>Datum:</t>
  </si>
  <si>
    <t>11. 5. 2020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</si>
  <si>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</si>
  <si>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</si>
  <si>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</si>
  <si>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</si>
  <si>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</si>
  <si>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</si>
  <si>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</si>
  <si>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</si>
  <si>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</si>
  <si>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</si>
  <si>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</si>
  <si>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</si>
  <si>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</si>
  <si>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</si>
  <si>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</si>
  <si>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</si>
  <si>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</si>
  <si>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</si>
  <si>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</si>
  <si>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</si>
  <si>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</si>
  <si>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</si>
  <si>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</si>
  <si>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</si>
  <si>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</si>
  <si>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</si>
  <si>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</si>
  <si>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</si>
  <si>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</si>
  <si>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</si>
  <si>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</si>
  <si>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</si>
  <si>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</si>
  <si>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</si>
  <si>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</si>
  <si>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</si>
  <si>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</si>
  <si>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</si>
  <si>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</si>
  <si>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</si>
  <si>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</si>
  <si>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</si>
  <si>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</si>
  <si>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</si>
  <si>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</si>
  <si>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</si>
  <si>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</si>
  <si>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</si>
  <si>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</si>
  <si>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Prístavba administrativniho objektu</t>
  </si>
  <si>
    <t>STA</t>
  </si>
  <si>
    <t>1</t>
  </si>
  <si>
    <t>{f083f2fa-af2f-48ae-8359-9f4ca25992ef}</t>
  </si>
  <si>
    <t>2</t>
  </si>
  <si>
    <t>/</t>
  </si>
  <si>
    <t>D.2.2.a.1A</t>
  </si>
  <si>
    <t xml:space="preserve">Stavební část </t>
  </si>
  <si>
    <t>Soupis</t>
  </si>
  <si>
    <t>{ab8a6a10-d4ba-4334-93b2-ec9e9bd01905}</t>
  </si>
  <si>
    <t>D.2.2.a.1B</t>
  </si>
  <si>
    <t>Bourací práce</t>
  </si>
  <si>
    <t>{cb2e23ac-2cc4-4a31-9024-d7b39aeb9895}</t>
  </si>
  <si>
    <t>D.2.2.a.3</t>
  </si>
  <si>
    <t>Zdravotechnika</t>
  </si>
  <si>
    <t>{262e1d4c-7132-41b0-882d-1791b8e2848f}</t>
  </si>
  <si>
    <t>D.2.2.a.4</t>
  </si>
  <si>
    <t xml:space="preserve">Vytápění </t>
  </si>
  <si>
    <t>{94f8640a-ee39-44c5-b5f6-f0b2bec4af86}</t>
  </si>
  <si>
    <t>D.2.2.a.5</t>
  </si>
  <si>
    <t>Vzduchotechnické zařízení</t>
  </si>
  <si>
    <t>{6f5639d9-fc41-401a-a5da-494e4148e538}</t>
  </si>
  <si>
    <t>D.2.2.a.6-</t>
  </si>
  <si>
    <t>Elektroinstalace, hromosvod</t>
  </si>
  <si>
    <t>{3e485114-a36f-4d80-978f-a5b7f54f7c21}</t>
  </si>
  <si>
    <t>D.2.2.a.7</t>
  </si>
  <si>
    <t>Strukturované rozvody</t>
  </si>
  <si>
    <t>{c3ebac6a-cc7f-40e8-815e-d0dd1534898e}</t>
  </si>
  <si>
    <t>D.2.2.a.8</t>
  </si>
  <si>
    <t>Rozhlas</t>
  </si>
  <si>
    <t>{6e188025-c5b9-4524-bff0-b50a9a41ec8b}</t>
  </si>
  <si>
    <t>D.2.2.a.9</t>
  </si>
  <si>
    <t>Rozvody tlakového vzduchu</t>
  </si>
  <si>
    <t>{d16ef645-8e87-46f8-abf4-05a96784aaac}</t>
  </si>
  <si>
    <t>SO 02</t>
  </si>
  <si>
    <t>Parkovací hala</t>
  </si>
  <si>
    <t>{fddfeee2-c63a-4a8a-8d9b-9f24cae2a37e}</t>
  </si>
  <si>
    <t>Stavební část</t>
  </si>
  <si>
    <t>{bed4bf3a-4d5c-4615-b0a4-a5ce5fc3144f}</t>
  </si>
  <si>
    <t>{9a7ebcb4-7f80-4b7f-9a40-7e518e4ce01c}</t>
  </si>
  <si>
    <t>Elektroinstalace</t>
  </si>
  <si>
    <t>{5a518eec-6c77-4ef3-9cec-c8e559aadb4a}</t>
  </si>
  <si>
    <t>SO 03</t>
  </si>
  <si>
    <t>Vnejsi trubní rozvody</t>
  </si>
  <si>
    <t>{c3ac08e8-f84f-4cde-ba38-941b74b550dc}</t>
  </si>
  <si>
    <t>D.2.1.g</t>
  </si>
  <si>
    <t>Vnejsí kanalizace, vodovod</t>
  </si>
  <si>
    <t>{022cf1fc-eaa5-45b4-8b30-c820f94e10a4}</t>
  </si>
  <si>
    <t>SO 04</t>
  </si>
  <si>
    <t xml:space="preserve">Zpevnené plochy </t>
  </si>
  <si>
    <t>{f63c65a2-6ca3-45a1-8ac2-3fb9088f6edd}</t>
  </si>
  <si>
    <t>D.2.1.i</t>
  </si>
  <si>
    <t xml:space="preserve">Pozemni komunikace </t>
  </si>
  <si>
    <t>{ffb98e7c-b798-4425-88ef-734b3a159b67}</t>
  </si>
  <si>
    <t>SO-98-98</t>
  </si>
  <si>
    <t>Vseobecny objekt</t>
  </si>
  <si>
    <t>{a025dcce-427d-4c22-bcbf-542b5a85ff10}</t>
  </si>
  <si>
    <t>KRYCÍ LIST SOUPISU PRACÍ</t>
  </si>
  <si>
    <t>Objekt:</t>
  </si>
  <si>
    <t>SO 01 - Prístavba administrativniho objektu</t>
  </si>
  <si>
    <t>Soupis:</t>
  </si>
  <si>
    <t xml:space="preserve">D.2.2.a.1A - Stavební část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</si>
  <si>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</si>
  <si>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</si>
  <si>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</si>
  <si>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</si>
  <si>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</si>
  <si>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</si>
  <si>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</si>
  <si>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</si>
  <si>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</si>
  <si>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</si>
  <si>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</si>
  <si>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</t>
  </si>
  <si>
    <t xml:space="preserve">      63 - Podlahy a podlahové konstrukce</t>
  </si>
  <si>
    <t xml:space="preserve">      64 - Osazování výplní otvorů</t>
  </si>
  <si>
    <t xml:space="preserve">    8 - Trubní vedení</t>
  </si>
  <si>
    <t xml:space="preserve">    9 - Ostatní konstrukce a práce, bourání</t>
  </si>
  <si>
    <t xml:space="preserve">      998 - Přesun hmot</t>
  </si>
  <si>
    <t xml:space="preserve">    94 - Lešení a stavební výtahy</t>
  </si>
  <si>
    <t>M - Práce a dodávky M</t>
  </si>
  <si>
    <t xml:space="preserve">    43-M - Montáž ocelových konstrukcí</t>
  </si>
  <si>
    <t>PSV - PSV</t>
  </si>
  <si>
    <t xml:space="preserve">    711 - Izolace proti vodě, vlhkosti a plynům</t>
  </si>
  <si>
    <t xml:space="preserve">    712 - Živičné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</si>
  <si>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</si>
  <si>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</si>
  <si>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</si>
  <si>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</si>
  <si>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</si>
  <si>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</si>
  <si>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</si>
  <si>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</si>
  <si>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</si>
  <si>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</si>
  <si>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</si>
  <si>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</si>
  <si>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</si>
  <si>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</si>
  <si>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</si>
  <si>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</si>
  <si>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</si>
  <si>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</si>
  <si>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</si>
  <si>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</si>
  <si>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</si>
  <si>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</si>
  <si>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</si>
  <si>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</si>
  <si>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</si>
  <si>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</si>
  <si>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</si>
  <si>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</si>
  <si>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131151103</t>
  </si>
  <si>
    <t>Hloubení jam nezapažených v hornině třídy těžitelnosti I skupiny 1 a 2 objem do 100 m3 strojně</t>
  </si>
  <si>
    <t>m3</t>
  </si>
  <si>
    <t>CS ÚRS 2023 02</t>
  </si>
  <si>
    <t>4</t>
  </si>
  <si>
    <t>-1156249948</t>
  </si>
  <si>
    <t>PP</t>
  </si>
  <si>
    <t>Hloubení nezapažených jam a zářezů strojně s urovnáním dna do předepsaného profilu a spádu v hornině třídy těžitelnosti I skupiny 1 a 2 přes 50 do 100 m3</t>
  </si>
  <si>
    <t>Online PSC</t>
  </si>
  <si>
    <t>https://podminky.urs.cz/item/CS_URS_2023_02/131151103</t>
  </si>
  <si>
    <t>VV</t>
  </si>
  <si>
    <t>"odkop plochy pod objekt"  9*12*0,5</t>
  </si>
  <si>
    <t>131251102</t>
  </si>
  <si>
    <t>Hloubení jam nezapažených v hornině třídy těžitelnosti I skupiny 3 objem do 50 m3 strojně</t>
  </si>
  <si>
    <t>-840852619</t>
  </si>
  <si>
    <t>Hloubení nezapažených jam a zářezů strojně s urovnáním dna do předepsaného profilu a spádu v hornině třídy těžitelnosti I skupiny 3 přes 20 do 50 m3</t>
  </si>
  <si>
    <t>https://podminky.urs.cz/item/CS_URS_2023_02/131251102</t>
  </si>
  <si>
    <t>"vykop pod cast objektu"  9*6*2,7*0,3</t>
  </si>
  <si>
    <t>Součet</t>
  </si>
  <si>
    <t>3</t>
  </si>
  <si>
    <t>131351102</t>
  </si>
  <si>
    <t>Hloubení jam nezapažených v hornině třídy těžitelnosti II skupiny 4 objem do 50 m3 strojně</t>
  </si>
  <si>
    <t>1091659796</t>
  </si>
  <si>
    <t>Hloubení nezapažených jam a zářezů strojně s urovnáním dna do předepsaného profilu a spádu v hornině třídy těžitelnosti II skupiny 4 přes 20 do 50 m3</t>
  </si>
  <si>
    <t>https://podminky.urs.cz/item/CS_URS_2023_02/131351102</t>
  </si>
  <si>
    <t>131451103</t>
  </si>
  <si>
    <t>Hloubení jam nezapažených v hornině třídy těžitelnosti II skupiny 5 objem do 100 m3 strojně</t>
  </si>
  <si>
    <t>443222910</t>
  </si>
  <si>
    <t>Hloubení nezapažených jam a zářezů strojně s urovnáním dna do předepsaného profilu a spádu v hornině třídy těžitelnosti II skupiny 5 přes 50 do 100 m3</t>
  </si>
  <si>
    <t>https://podminky.urs.cz/item/CS_URS_2023_02/131451103</t>
  </si>
  <si>
    <t>"vykop pod cast objektu"  9*6*2,7*0,4</t>
  </si>
  <si>
    <t>5</t>
  </si>
  <si>
    <t>132251101</t>
  </si>
  <si>
    <t>Hloubení rýh nezapažených š do 800 mm v hornině třídy těžitelnosti I skupiny 3 objem do 20 m3 strojně</t>
  </si>
  <si>
    <t>-1265908533</t>
  </si>
  <si>
    <t>Hloubení nezapažených rýh šířky do 800 mm strojně s urovnáním dna do předepsaného profilu a spádu v hornině třídy těžitelnosti I skupiny 3 do 20 m3</t>
  </si>
  <si>
    <t>https://podminky.urs.cz/item/CS_URS_2023_02/132251101</t>
  </si>
  <si>
    <t>"pasy" 0,6*0,95*(5,5+3,6+10,8+9,2+3,1+1,5)*0,2</t>
  </si>
  <si>
    <t>6</t>
  </si>
  <si>
    <t>132351101</t>
  </si>
  <si>
    <t>Hloubení rýh nezapažených š do 800 mm v hornině třídy těžitelnosti II skupiny 4 objem do 20 m3 strojně</t>
  </si>
  <si>
    <t>-30519381</t>
  </si>
  <si>
    <t>Hloubení nezapažených rýh šířky do 800 mm strojně s urovnáním dna do předepsaného profilu a spádu v hornině třídy těžitelnosti II skupiny 4 do 20 m3</t>
  </si>
  <si>
    <t>https://podminky.urs.cz/item/CS_URS_2023_02/132351101</t>
  </si>
  <si>
    <t>19,21*0,4</t>
  </si>
  <si>
    <t>7</t>
  </si>
  <si>
    <t>132451101</t>
  </si>
  <si>
    <t>Hloubení rýh nezapažených š do 800 mm v hornině třídy těžitelnosti II skupiny 5 objem do 20 m3 strojně</t>
  </si>
  <si>
    <t>-137753619</t>
  </si>
  <si>
    <t>Hloubení nezapažených rýh šířky do 800 mm strojně s urovnáním dna do předepsaného profilu a spádu v hornině třídy těžitelnosti II skupiny 5 do 20 m3</t>
  </si>
  <si>
    <t>https://podminky.urs.cz/item/CS_URS_2023_02/132451101</t>
  </si>
  <si>
    <t>8</t>
  </si>
  <si>
    <t>133251101</t>
  </si>
  <si>
    <t>Hloubení šachet nezapažených v hornině třídy těžitelnosti I skupiny 3 objem do 20 m3</t>
  </si>
  <si>
    <t>-769223043</t>
  </si>
  <si>
    <t>Hloubení nezapažených šachet strojně v hornině třídy těžitelnosti I skupiny 3 do 20 m3</t>
  </si>
  <si>
    <t>https://podminky.urs.cz/item/CS_URS_2023_02/133251101</t>
  </si>
  <si>
    <t>"patka" 2*2*0,95*0,5</t>
  </si>
  <si>
    <t>"pas u zdi" 2*1*0,95*0,5</t>
  </si>
  <si>
    <t>"patka pas"  1,6*1*0,95*0,5</t>
  </si>
  <si>
    <t>9</t>
  </si>
  <si>
    <t>133451101</t>
  </si>
  <si>
    <t>Hloubení šachet nezapažených v hornině třídy těžitelnosti II skupiny 5 objem do 20 m3</t>
  </si>
  <si>
    <t>-486103466</t>
  </si>
  <si>
    <t>Hloubení nezapažených šachet strojně v hornině třídy těžitelnosti II skupiny 5 do 20 m3</t>
  </si>
  <si>
    <t>https://podminky.urs.cz/item/CS_URS_2023_02/133451101</t>
  </si>
  <si>
    <t>3,61</t>
  </si>
  <si>
    <t>10</t>
  </si>
  <si>
    <t>162251102</t>
  </si>
  <si>
    <t>Vodorovné přemístění přes 20 do 50 m výkopku/sypaniny z horniny třídy těžitelnosti I skupiny 1 až 3</t>
  </si>
  <si>
    <t>-1531762925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</si>
  <si>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</si>
  <si>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https://podminky.urs.cz/item/CS_URS_2023_02/162251102</t>
  </si>
  <si>
    <t>"zasyp okolo OJektu" 11,8*2,5*1,5</t>
  </si>
  <si>
    <t>3,1*2,5*1,5*2</t>
  </si>
  <si>
    <t>"zasyp chodník" 2,5*0,5*(10,3+2,5)</t>
  </si>
  <si>
    <t>4*3*0,6</t>
  </si>
  <si>
    <t>11</t>
  </si>
  <si>
    <t>162751117</t>
  </si>
  <si>
    <t>Vodorovné přemístění přes 9 000 do 10000 m výkopku/sypaniny z horniny třídy těžitelnosti I skupiny 1 až 3</t>
  </si>
  <si>
    <t>-797660270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</si>
  <si>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</si>
  <si>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</si>
  <si>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54+43,74</t>
  </si>
  <si>
    <t>3,85</t>
  </si>
  <si>
    <t>-90,7</t>
  </si>
  <si>
    <t>12</t>
  </si>
  <si>
    <t>162751119</t>
  </si>
  <si>
    <t>Příplatek k vodorovnému přemístění výkopku/sypaniny z horniny třídy těžitelnosti I skupiny 1 až 3 ZKD 1000 m přes 10000 m</t>
  </si>
  <si>
    <t>-1425370886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</si>
  <si>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</si>
  <si>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</si>
  <si>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10,89</t>
  </si>
  <si>
    <t>10,89*19 'Přepočtené koeficientem množství</t>
  </si>
  <si>
    <t>13</t>
  </si>
  <si>
    <t>162751137</t>
  </si>
  <si>
    <t>Vodorovné přemístění přes 9 000 do 10000 m výkopku/sypaniny z horniny třídy těžitelnosti II skupiny 4 a 5</t>
  </si>
  <si>
    <t>823897971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</si>
  <si>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</si>
  <si>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https://podminky.urs.cz/item/CS_URS_2023_02/162751137</t>
  </si>
  <si>
    <t>43,74+58,3</t>
  </si>
  <si>
    <t>7,68+7,68</t>
  </si>
  <si>
    <t>14</t>
  </si>
  <si>
    <t>162751139</t>
  </si>
  <si>
    <t>Příplatek k vodorovnému přemístění výkopku/sypaniny z horniny třídy těžitelnosti II skupiny 4 a 5 ZKD 1000 m přes 10000 m</t>
  </si>
  <si>
    <t>252129248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</si>
  <si>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</si>
  <si>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https://podminky.urs.cz/item/CS_URS_2023_02/162751139</t>
  </si>
  <si>
    <t>121</t>
  </si>
  <si>
    <t>121*19 'Přepočtené koeficientem množství</t>
  </si>
  <si>
    <t>167151111</t>
  </si>
  <si>
    <t>Nakládání výkopku z hornin třídy těžitelnosti I skupiny 1 až 3 přes 100 m3</t>
  </si>
  <si>
    <t>603187325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</si>
  <si>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</si>
  <si>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</si>
  <si>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10,89+90,7</t>
  </si>
  <si>
    <t>16</t>
  </si>
  <si>
    <t>167151112</t>
  </si>
  <si>
    <t>Nakládání výkopku z hornin třídy těžitelnosti II skupiny 4 a 5 přes 100 m3</t>
  </si>
  <si>
    <t>1076435628</t>
  </si>
  <si>
    <t>Nakládání, skládání a překládání neulehlého výkopku nebo sypaniny strojně nakládání, množství přes 100 m3, z hornin třídy těžitelnosti II, skupiny 4 a 5</t>
  </si>
  <si>
    <t>https://podminky.urs.cz/item/CS_URS_2023_02/167151112</t>
  </si>
  <si>
    <t>121,1</t>
  </si>
  <si>
    <t>17</t>
  </si>
  <si>
    <t>171201221</t>
  </si>
  <si>
    <t>Poplatek za uložení na skládce (skládkovné) zeminy a kamení kód odpadu 17 05 04</t>
  </si>
  <si>
    <t>t</t>
  </si>
  <si>
    <t>-2058512183</t>
  </si>
  <si>
    <t>Poplatek za uložení stavebního odpadu na skládce (skládkovné) zeminy a kamení zatříděného do Katalogu odpadů pod kódem 17 05 04</t>
  </si>
  <si>
    <t>https://podminky.urs.cz/item/CS_URS_2023_02/171201221</t>
  </si>
  <si>
    <t>(10,9+121,)*1,5</t>
  </si>
  <si>
    <t>18</t>
  </si>
  <si>
    <t>174151101</t>
  </si>
  <si>
    <t>Zásyp jam, šachet rýh nebo kolem objektů sypaninou se zhutněním</t>
  </si>
  <si>
    <t>1514973177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</si>
  <si>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</si>
  <si>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</si>
  <si>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Zakládání</t>
  </si>
  <si>
    <t>19</t>
  </si>
  <si>
    <t>212752101</t>
  </si>
  <si>
    <t>Trativod z drenážních trubek korugovaných PE-HD SN 4 perforace 360° včetně lože otevřený výkop DN 100 pro liniové stavby</t>
  </si>
  <si>
    <t>m</t>
  </si>
  <si>
    <t>-667130012</t>
  </si>
  <si>
    <t>Trativody z drenážních trubek pro liniové stavby a komunikace se zřízením štěrkového lože pod trubky a s jejich obsypem v otevřeném výkopu trubka korugovaná sendvičová PE-HD SN 4 celoperforovaná 360° DN 100</t>
  </si>
  <si>
    <t>https://podminky.urs.cz/item/CS_URS_2023_02/212752101</t>
  </si>
  <si>
    <t>15,5+6,5</t>
  </si>
  <si>
    <t>20</t>
  </si>
  <si>
    <t>271532211</t>
  </si>
  <si>
    <t>Podsyp pod základové konstrukce se zhutněním z hrubého kameniva frakce 32 až 63 mm</t>
  </si>
  <si>
    <t>1039883980</t>
  </si>
  <si>
    <t>Podsyp pod základové konstrukce se zhutněním a urovnáním povrchu z kameniva hrubého, frakce 32 - 63 mm</t>
  </si>
  <si>
    <t>https://podminky.urs.cz/item/CS_URS_2023_02/271532211</t>
  </si>
  <si>
    <t>9,41*9,2*0,1</t>
  </si>
  <si>
    <t>6,3*1,5*0,1</t>
  </si>
  <si>
    <t>-2*1*0,1</t>
  </si>
  <si>
    <t>-2*2*0,1</t>
  </si>
  <si>
    <t>273351121</t>
  </si>
  <si>
    <t>Zřízení bednění základových desek</t>
  </si>
  <si>
    <t>m2</t>
  </si>
  <si>
    <t>-1847628231</t>
  </si>
  <si>
    <t>Bednění základů desek zřízení</t>
  </si>
  <si>
    <t>https://podminky.urs.cz/item/CS_URS_2023_02/273351121</t>
  </si>
  <si>
    <t>(10,4+10,4+10,6+3,1)*0,15</t>
  </si>
  <si>
    <t>(0,9+0,9)*0,15</t>
  </si>
  <si>
    <t>22</t>
  </si>
  <si>
    <t>273351122</t>
  </si>
  <si>
    <t>Odstranění bednění základových desek</t>
  </si>
  <si>
    <t>-906182608</t>
  </si>
  <si>
    <t>Bednění základů desek odstranění</t>
  </si>
  <si>
    <t>https://podminky.urs.cz/item/CS_URS_2023_02/273351122</t>
  </si>
  <si>
    <t>5,445</t>
  </si>
  <si>
    <t>23</t>
  </si>
  <si>
    <t>273361821</t>
  </si>
  <si>
    <t>Výztuž základových desek betonářskou ocelí 10 505 (R)</t>
  </si>
  <si>
    <t>-1964271402</t>
  </si>
  <si>
    <t>Výztuž základů desek z betonářské oceli 10 505 (R) nebo BSt 500</t>
  </si>
  <si>
    <t>https://podminky.urs.cz/item/CS_URS_2023_02/273361821</t>
  </si>
  <si>
    <t>0,00305*140</t>
  </si>
  <si>
    <t>24</t>
  </si>
  <si>
    <t>274313611</t>
  </si>
  <si>
    <t>Základové pásy z betonu tř. C 16/20</t>
  </si>
  <si>
    <t>-2049002381</t>
  </si>
  <si>
    <t>Základy z betonu prostého pasy betonu kamenem neprokládaného tř. C 16/20</t>
  </si>
  <si>
    <t>https://podminky.urs.cz/item/CS_URS_2023_02/274313611</t>
  </si>
  <si>
    <t>0,6*0,45*(5,5+4,2+9,4+10,4+3,1+0,9)</t>
  </si>
  <si>
    <t>25</t>
  </si>
  <si>
    <t>274321511</t>
  </si>
  <si>
    <t>Základové pasy ze ŽB bez zvýšených nároků na prostředí tř. C 25/30</t>
  </si>
  <si>
    <t>-1512633642</t>
  </si>
  <si>
    <t>Základy z betonu železového (bez výztuže) pasy z betonu bez zvláštních nároků na prostředí tř. C 25/30</t>
  </si>
  <si>
    <t>https://podminky.urs.cz/item/CS_URS_2023_02/274321511</t>
  </si>
  <si>
    <t>0,6*0,65*(5,5+4,2+9,4+10,4+3,1+0,9)</t>
  </si>
  <si>
    <t>26</t>
  </si>
  <si>
    <t>274351121</t>
  </si>
  <si>
    <t>Zřízení bednění základových pasů rovného</t>
  </si>
  <si>
    <t>1974282529</t>
  </si>
  <si>
    <t>Bednění základů pasů rovné zřízení</t>
  </si>
  <si>
    <t>https://podminky.urs.cz/item/CS_URS_2023_02/274351121</t>
  </si>
  <si>
    <t>2*0,65*(5,5+4,2+9,4+10,4+3,1+0,9)</t>
  </si>
  <si>
    <t>27</t>
  </si>
  <si>
    <t>-1354828476</t>
  </si>
  <si>
    <t>43,55</t>
  </si>
  <si>
    <t>28</t>
  </si>
  <si>
    <t>274361821</t>
  </si>
  <si>
    <t>Výztuž základových pasů betonářskou ocelí 10 505 (R)</t>
  </si>
  <si>
    <t>-464382009</t>
  </si>
  <si>
    <t>Výztuž základů pasů z betonářské oceli 10 505 (R) nebo BSt 500</t>
  </si>
  <si>
    <t>https://podminky.urs.cz/item/CS_URS_2023_02/274361821</t>
  </si>
  <si>
    <t>0,077+((181+36)*0,888)*0,001</t>
  </si>
  <si>
    <t>29</t>
  </si>
  <si>
    <t>275313611</t>
  </si>
  <si>
    <t>Základové patky z betonu tř. C 16/20</t>
  </si>
  <si>
    <t>-1613853941</t>
  </si>
  <si>
    <t>Základy z betonu prostého patky a bloky z betonu kamenem neprokládaného tř. C 16/20</t>
  </si>
  <si>
    <t>https://podminky.urs.cz/item/CS_URS_2023_02/275313611</t>
  </si>
  <si>
    <t>2*2*0,45*1</t>
  </si>
  <si>
    <t>1*1,6*0,45</t>
  </si>
  <si>
    <t>2*1*0,45</t>
  </si>
  <si>
    <t>30</t>
  </si>
  <si>
    <t>275322511</t>
  </si>
  <si>
    <t>Základové patky ze ŽB se zvýšenými nároky na prostředí tř. C 25/30</t>
  </si>
  <si>
    <t>605278500</t>
  </si>
  <si>
    <t>Základy z betonu železového (bez výztuže) patky z betonu se zvýšenými nároky na prostředí tř. C 25/30</t>
  </si>
  <si>
    <t>https://podminky.urs.cz/item/CS_URS_2023_02/275322511</t>
  </si>
  <si>
    <t>2*2*0,65*1</t>
  </si>
  <si>
    <t>1*1,6*0,635</t>
  </si>
  <si>
    <t>2*1*0,65</t>
  </si>
  <si>
    <t>31</t>
  </si>
  <si>
    <t>275351121</t>
  </si>
  <si>
    <t>Zřízení bednění základových patek</t>
  </si>
  <si>
    <t>-1041484346</t>
  </si>
  <si>
    <t>Bednění základů patek zřízení</t>
  </si>
  <si>
    <t>https://podminky.urs.cz/item/CS_URS_2023_02/275351121</t>
  </si>
  <si>
    <t>4*2*0,65*1</t>
  </si>
  <si>
    <t>(1,6+1,6*0,5+0,5)*0,65</t>
  </si>
  <si>
    <t>(2+2+1)*0,65</t>
  </si>
  <si>
    <t>32</t>
  </si>
  <si>
    <t>275351122</t>
  </si>
  <si>
    <t>Odstranění bednění základových patek</t>
  </si>
  <si>
    <t>4936503</t>
  </si>
  <si>
    <t>Bednění základů patek odstranění</t>
  </si>
  <si>
    <t>https://podminky.urs.cz/item/CS_URS_2023_02/275351122</t>
  </si>
  <si>
    <t>10,335</t>
  </si>
  <si>
    <t>33</t>
  </si>
  <si>
    <t>275361821</t>
  </si>
  <si>
    <t>Výztuž základových patek betonářskou ocelí 10 505 (R)</t>
  </si>
  <si>
    <t>1950908603</t>
  </si>
  <si>
    <t>Výztuž základů patek z betonářské oceli 10 505 (R)</t>
  </si>
  <si>
    <t>https://podminky.urs.cz/item/CS_URS_2023_02/275361821</t>
  </si>
  <si>
    <t>(0,064+0,009+0,027)*0,888</t>
  </si>
  <si>
    <t>0,065</t>
  </si>
  <si>
    <t>34</t>
  </si>
  <si>
    <t>273321411</t>
  </si>
  <si>
    <t>Základové desky ze ŽB bez zvýšených nároků na prostředí tř. C 20/25</t>
  </si>
  <si>
    <t>679175510</t>
  </si>
  <si>
    <t>Základy z betonu železového (bez výztuže) desky z betonu bez zvláštních nároků na prostředí tř. C 20/25</t>
  </si>
  <si>
    <t>https://podminky.urs.cz/item/CS_URS_2023_02/273321411</t>
  </si>
  <si>
    <t>10,4*10,6*0,15</t>
  </si>
  <si>
    <t>0,9*7,48*0,15</t>
  </si>
  <si>
    <t>35</t>
  </si>
  <si>
    <t>631319173</t>
  </si>
  <si>
    <t>Příplatek k mazanině tl přes 80 do 120 mm za stržení povrchu spodní vrstvy před vložením výztuže</t>
  </si>
  <si>
    <t>-1433526105</t>
  </si>
  <si>
    <t>Příplatek k cenám mazanin za stržení povrchu spodní vrstvy mazaniny latí před vložením výztuže nebo pletiva pro tl. obou vrstev mazaniny přes 80 do 120 mm</t>
  </si>
  <si>
    <t>https://podminky.urs.cz/item/CS_URS_2023_02/631319173</t>
  </si>
  <si>
    <t>Svislé a kompletní konstrukce</t>
  </si>
  <si>
    <t>36</t>
  </si>
  <si>
    <t>311113154</t>
  </si>
  <si>
    <t>Nosná zeď tl přes 250 do 300 mm z hladkých tvárnic ztraceného bednění včetně výplně z betonu tř. C 25/30</t>
  </si>
  <si>
    <t>-1468130204</t>
  </si>
  <si>
    <t>Nadzákladové zdi z tvárnic ztraceného bednění betonových hladkých, včetně výplně z betonu třídy C 25/30, tloušťky zdiva přes 250 do 300 mm</t>
  </si>
  <si>
    <t>https://podminky.urs.cz/item/CS_URS_2023_02/311113154</t>
  </si>
  <si>
    <t>"ST3" 1,4*3,75</t>
  </si>
  <si>
    <t>37</t>
  </si>
  <si>
    <t>311113155</t>
  </si>
  <si>
    <t>Nosná zeď tl přes 300 do 400 mm z hladkých tvárnic ztraceného bednění včetně výplně z betonu tř. C 25/30</t>
  </si>
  <si>
    <t>768604894</t>
  </si>
  <si>
    <t>Nadzákladové zdi z tvárnic ztraceného bednění betonových hladkých, včetně výplně z betonu třídy C 25/30, tloušťky zdiva přes 300 do 400 mm</t>
  </si>
  <si>
    <t>https://podminky.urs.cz/item/CS_URS_2023_02/311113155</t>
  </si>
  <si>
    <t>"IPP ST1" 25,2*3,75</t>
  </si>
  <si>
    <t>"ST2" 1*3,75</t>
  </si>
  <si>
    <t>"ST4" 0,8*3,75</t>
  </si>
  <si>
    <t>"ST5" 1,1*3,75</t>
  </si>
  <si>
    <t xml:space="preserve">" </t>
  </si>
  <si>
    <t>38</t>
  </si>
  <si>
    <t>311235431</t>
  </si>
  <si>
    <t>Zdivo jednovrstvé z cihel broušených do P10 na zdicí pěnu tl 240 mm</t>
  </si>
  <si>
    <t>877066804</t>
  </si>
  <si>
    <t>Zdivo jednovrstvé z cihel děrovaných broušených na zdicí pěnu, pevnost cihel do P10, tl. zdiva 240 mm</t>
  </si>
  <si>
    <t>https://podminky.urs.cz/item/CS_URS_2023_02/311235431</t>
  </si>
  <si>
    <t>"dozdivka pod krov - zapad"</t>
  </si>
  <si>
    <t>0,45*10,4</t>
  </si>
  <si>
    <t>0,4*3,1</t>
  </si>
  <si>
    <t>10,4*0,2</t>
  </si>
  <si>
    <t>39</t>
  </si>
  <si>
    <t>311235481</t>
  </si>
  <si>
    <t>Zdivo jednovrstvé z cihel broušených do P10 na zdicí pěnu tl 380 mm</t>
  </si>
  <si>
    <t>-139425833</t>
  </si>
  <si>
    <t>Zdivo jednovrstvé z cihel děrovaných broušených na zdicí pěnu, pevnost cihel do P10, tl. zdiva 380 mm</t>
  </si>
  <si>
    <t>https://podminky.urs.cz/item/CS_URS_2023_02/311235481</t>
  </si>
  <si>
    <t>"iinp" 2,9*(11,4+11,4+9,6+3,1)</t>
  </si>
  <si>
    <t>-1,5*1,35*6</t>
  </si>
  <si>
    <t>"krov"  (9,6*0,4)+(3,2*0,5)</t>
  </si>
  <si>
    <t>40</t>
  </si>
  <si>
    <t>311235491</t>
  </si>
  <si>
    <t>Zdivo jednovrstvé z cihel broušených přes P10 do P15 na zdicí pěnu tl 380 mm</t>
  </si>
  <si>
    <t>-192702742</t>
  </si>
  <si>
    <t>Zdivo jednovrstvé z cihel děrovaných broušených na zdicí pěnu, pevnost cihel přes P10 do P15, tl. zdiva 380 mm</t>
  </si>
  <si>
    <t>https://podminky.urs.cz/item/CS_URS_2023_02/311235491</t>
  </si>
  <si>
    <t>"INP" 3,1*(10,8+10,4+10,8+3,1)</t>
  </si>
  <si>
    <t>-1,5*1,35*5</t>
  </si>
  <si>
    <t>-2,5*2,6*1</t>
  </si>
  <si>
    <t>41</t>
  </si>
  <si>
    <t>311361821</t>
  </si>
  <si>
    <t>Výztuž nosných zdí betonářskou ocelí 10 505</t>
  </si>
  <si>
    <t>1520608832</t>
  </si>
  <si>
    <t>Výztuž nadzákladových zdí nosných svislých nebo odkloněných od svislice, rovných nebo oblých z betonářské oceli 10 505 (R) nebo BSt 500</t>
  </si>
  <si>
    <t>https://podminky.urs.cz/item/CS_URS_2023_02/311361821</t>
  </si>
  <si>
    <t>1,6</t>
  </si>
  <si>
    <t>42</t>
  </si>
  <si>
    <t>317121101</t>
  </si>
  <si>
    <t>Montáž prefabrikovaných překladů délky do 1500 mm</t>
  </si>
  <si>
    <t>kus</t>
  </si>
  <si>
    <t>1525690102</t>
  </si>
  <si>
    <t>https://podminky.urs.cz/item/CS_URS_2023_02/317121101</t>
  </si>
  <si>
    <t>"P1 IPP vykr D.2.2.a.2-3" 9</t>
  </si>
  <si>
    <t>43</t>
  </si>
  <si>
    <t>317121102</t>
  </si>
  <si>
    <t>Montáž prefabrikovaných překladů délky přes 1500 do 2200 mm</t>
  </si>
  <si>
    <t>-2070482768</t>
  </si>
  <si>
    <t>https://podminky.urs.cz/item/CS_URS_2023_02/317121102</t>
  </si>
  <si>
    <t>"P1 INP vykr D.2.2.a.2-3" 15</t>
  </si>
  <si>
    <t>"P1 IINP  vykr D.2.2.a.2-4"  15</t>
  </si>
  <si>
    <t>44</t>
  </si>
  <si>
    <t>317121103</t>
  </si>
  <si>
    <t>Montáž prefabrikovaných překladů délky přes 2200 do 4200 mm</t>
  </si>
  <si>
    <t>813289067</t>
  </si>
  <si>
    <t>https://podminky.urs.cz/item/CS_URS_2023_02/317121103</t>
  </si>
  <si>
    <t>"P3 INP  vykr D.2.2.a.2-3"  5</t>
  </si>
  <si>
    <t>45</t>
  </si>
  <si>
    <t>317168054</t>
  </si>
  <si>
    <t>Překlad keramický vysoký v 238 mm dl 1750 mm</t>
  </si>
  <si>
    <t>24061520</t>
  </si>
  <si>
    <t>Překlady keramické vysoké osazené do maltového lože, šířky překladu 70 mm výšky 238 mm, délky 1750 mm</t>
  </si>
  <si>
    <t>https://podminky.urs.cz/item/CS_URS_2023_02/317168054</t>
  </si>
  <si>
    <t>"P1 INP" 15</t>
  </si>
  <si>
    <t>"P1 IINP"  15</t>
  </si>
  <si>
    <t>46</t>
  </si>
  <si>
    <t>317168059</t>
  </si>
  <si>
    <t>Překlad keramický vysoký v 238 mm dl 3000 mm</t>
  </si>
  <si>
    <t>-1523192939</t>
  </si>
  <si>
    <t>Překlady keramické vysoké osazené do maltového lože, šířky překladu 70 mm výšky 238 mm, délky 3000 mm</t>
  </si>
  <si>
    <t>https://podminky.urs.cz/item/CS_URS_2023_02/317168059</t>
  </si>
  <si>
    <t>47</t>
  </si>
  <si>
    <t>317941121</t>
  </si>
  <si>
    <t>Osazování ocelových válcovaných nosníků na zdivu I, IE, U, UE nebo L do č. 12 nebo výšky do 120 mm</t>
  </si>
  <si>
    <t>-709154352</t>
  </si>
  <si>
    <t>Osazování ocelových válcovaných nosníků na zdivu I nebo IE nebo U nebo UE nebo L do č. 12 nebo výšky do 120 mm</t>
  </si>
  <si>
    <t>https://podminky.urs.cz/item/CS_URS_2023_02/317941121</t>
  </si>
  <si>
    <t>"P2  vykrD.2.2.a.2-2" 2*1,5*11,1*0,001*1,1</t>
  </si>
  <si>
    <t>"P2 VYKR D.2.2.a.2-4" 2*1,5*11,1*0,001*1,1</t>
  </si>
  <si>
    <t>48</t>
  </si>
  <si>
    <t>317941123</t>
  </si>
  <si>
    <t>Osazování ocelových válcovaných nosníků na zdivu I, IE, U, UE nebo L přes č. 14 do č. 22 nebo výšky do 220 mm</t>
  </si>
  <si>
    <t>211690603</t>
  </si>
  <si>
    <t>Osazování ocelových válcovaných nosníků na zdivu I nebo IE nebo U nebo UE nebo L č. 14 až 22 nebo výšky do 220 mm</t>
  </si>
  <si>
    <t>https://podminky.urs.cz/item/CS_URS_2023_02/317941123</t>
  </si>
  <si>
    <t>"p4 VYKR D.2.2.a.2-3" 2*2,6*17,9*0,001*1,1</t>
  </si>
  <si>
    <t>"P3 VYKR d.2.2A.2-4" 3*3,5*21,9*0,001*1,1</t>
  </si>
  <si>
    <t>49</t>
  </si>
  <si>
    <t>M</t>
  </si>
  <si>
    <t>13010714</t>
  </si>
  <si>
    <t>ocel profilová jakost S235JR (11 375) průřez I (IPN) 120</t>
  </si>
  <si>
    <t>-1907261647</t>
  </si>
  <si>
    <t>P</t>
  </si>
  <si>
    <t>Poznámka k položce:_x000D_
Hmotnost: 11,10 kg/m</t>
  </si>
  <si>
    <t>50</t>
  </si>
  <si>
    <t>13010718</t>
  </si>
  <si>
    <t>ocel profilová jakost S235JR (11 375) průřez I (IPN) 160</t>
  </si>
  <si>
    <t>384194124</t>
  </si>
  <si>
    <t>Poznámka k položce:_x000D_
Hmotnost: 17,90 kg/m</t>
  </si>
  <si>
    <t>51</t>
  </si>
  <si>
    <t>13010720</t>
  </si>
  <si>
    <t>ocel profilová jakost S235JR (11 375) průřez I (IPN) 180</t>
  </si>
  <si>
    <t>1882806988</t>
  </si>
  <si>
    <t>Poznámka k položce:_x000D_
Hmotnost: 21,90 kg/m</t>
  </si>
  <si>
    <t>52</t>
  </si>
  <si>
    <t>59321151</t>
  </si>
  <si>
    <t>překlad železobetonový RZP vylehčený 1490x115x240mm</t>
  </si>
  <si>
    <t>1593076730</t>
  </si>
  <si>
    <t>53</t>
  </si>
  <si>
    <t>330321410</t>
  </si>
  <si>
    <t>Sloupy nebo pilíře ze ŽB tř. C 25/30 bez výztuže</t>
  </si>
  <si>
    <t>1401355661</t>
  </si>
  <si>
    <t>Sloupy, pilíře, táhla, rámové stojky, vzpěry z betonu železového (bez výztuže) bez zvláštních nároků na vliv prostředí tř. C 25/30</t>
  </si>
  <si>
    <t>https://podminky.urs.cz/item/CS_URS_2023_02/330321410</t>
  </si>
  <si>
    <t>"S1"0,4*0,4*3,35</t>
  </si>
  <si>
    <t>"S2" 0,3*0,3*2,85</t>
  </si>
  <si>
    <t>54</t>
  </si>
  <si>
    <t>331351121</t>
  </si>
  <si>
    <t>Zřízení bednění čtyřúhelníkových sloupů v do 4 m průřezu přes 0,08 do 0,16 m2</t>
  </si>
  <si>
    <t>-1739751845</t>
  </si>
  <si>
    <t>Bednění hranatých sloupů a pilířů včetně vzepření průřezu pravoúhlého čtyřúhelníka výšky do 4 m, průřezu přes 0,08 do 0,16 m2 zřízení</t>
  </si>
  <si>
    <t>https://podminky.urs.cz/item/CS_URS_2023_02/331351121</t>
  </si>
  <si>
    <t>"S1"4*0,4*3,35</t>
  </si>
  <si>
    <t>"S2" 4*0,3*2,85</t>
  </si>
  <si>
    <t>55</t>
  </si>
  <si>
    <t>331351122</t>
  </si>
  <si>
    <t>Odstranění bednění čtyřúhelníkových sloupů v do 4 m průřezu přes 0,08 do 0,16 m2</t>
  </si>
  <si>
    <t>134633447</t>
  </si>
  <si>
    <t>Bednění hranatých sloupů a pilířů včetně vzepření průřezu pravoúhlého čtyřúhelníka výšky do 4 m, průřezu přes 0,08 do 0,16 m2 odstranění</t>
  </si>
  <si>
    <t>https://podminky.urs.cz/item/CS_URS_2023_02/331351122</t>
  </si>
  <si>
    <t>56</t>
  </si>
  <si>
    <t>331361821</t>
  </si>
  <si>
    <t>Výztuž sloupů hranatých betonářskou ocelí 10 505</t>
  </si>
  <si>
    <t>-7360644</t>
  </si>
  <si>
    <t>Výztuž sloupů, pilířů, rámových stojek, táhel nebo vzpěr hranatých svislých nebo šikmých (odkloněných) z betonářské oceli 10 505 (R) nebo BSt 500</t>
  </si>
  <si>
    <t>https://podminky.urs.cz/item/CS_URS_2023_02/331361821</t>
  </si>
  <si>
    <t>57</t>
  </si>
  <si>
    <t>342244201</t>
  </si>
  <si>
    <t>Příčka z cihel broušených na tenkovrstvou maltu tloušťky 80 mm</t>
  </si>
  <si>
    <t>-1011669012</t>
  </si>
  <si>
    <t>Příčky jednoduché z cihel děrovaných broušených, na tenkovrstvou maltu, pevnost cihel do P15, tl. příčky 80 mm</t>
  </si>
  <si>
    <t>https://podminky.urs.cz/item/CS_URS_2023_02/342244201</t>
  </si>
  <si>
    <t>"iinp  1P26" 3,15*(0,4+0,2+0,2+0,4+0,4+9,4)</t>
  </si>
  <si>
    <t>3*2,3</t>
  </si>
  <si>
    <t>58</t>
  </si>
  <si>
    <t>342244211</t>
  </si>
  <si>
    <t>Příčka z cihel broušených na tenkovrstvou maltu tloušťky 115 mm</t>
  </si>
  <si>
    <t>1337835667</t>
  </si>
  <si>
    <t>Příčky jednoduché z cihel děrovaných broušených, na tenkovrstvou maltu, pevnost cihel do P15, tl. příčky 115 mm</t>
  </si>
  <si>
    <t>https://podminky.urs.cz/item/CS_URS_2023_02/342244211</t>
  </si>
  <si>
    <t>"iinp  1P26" 3,15*9,4</t>
  </si>
  <si>
    <t>"inp 0P22,23" 3,1*(4+9,6)</t>
  </si>
  <si>
    <t>59</t>
  </si>
  <si>
    <t>346244381</t>
  </si>
  <si>
    <t>Plentování jednostranné v do 200 mm válcovaných nosníků cihlami</t>
  </si>
  <si>
    <t>40721826</t>
  </si>
  <si>
    <t>Plentování ocelových válcovaných nosníků jednostranné cihlami na maltu, výška stojiny do 200 mm</t>
  </si>
  <si>
    <t>https://podminky.urs.cz/item/CS_URS_2023_02/346244381</t>
  </si>
  <si>
    <t>"IPP" 1,5*0,6</t>
  </si>
  <si>
    <t>"INP" 2,6*0,6</t>
  </si>
  <si>
    <t>"IINP" 1,5*0,6</t>
  </si>
  <si>
    <t>3,5*0,6</t>
  </si>
  <si>
    <t>60</t>
  </si>
  <si>
    <t>346272236</t>
  </si>
  <si>
    <t>Přizdívka z pórobetonových tvárnic tl 100 mm</t>
  </si>
  <si>
    <t>2131766400</t>
  </si>
  <si>
    <t>Přizdívky z pórobetonových tvárnic objemová hmotnost do 500 kg/m3, na tenké maltové lože, tloušťka přizdívky 100 mm</t>
  </si>
  <si>
    <t>https://podminky.urs.cz/item/CS_URS_2023_02/346272236</t>
  </si>
  <si>
    <t xml:space="preserve">"dozdivka u tramu pod bedneni-jih,sever" </t>
  </si>
  <si>
    <t>0,3*10,6*2</t>
  </si>
  <si>
    <t>Vodorovné konstrukce</t>
  </si>
  <si>
    <t>61</t>
  </si>
  <si>
    <t>411121121</t>
  </si>
  <si>
    <t>Montáž prefabrikovaných ŽB stropů ze stropních panelů š 1200 mm dl do 3800 mm</t>
  </si>
  <si>
    <t>-869945050</t>
  </si>
  <si>
    <t>Montáž prefabrikovaných železobetonových stropů se zalitím spár, včetně podpěrné konstrukce, na cementovou maltu ze stropních panelů šířky do 1200 mm a délky do 3800 mm</t>
  </si>
  <si>
    <t>https://podminky.urs.cz/item/CS_URS_2023_02/411121121</t>
  </si>
  <si>
    <t>"IPP"1+1</t>
  </si>
  <si>
    <t>"INP" 1+1</t>
  </si>
  <si>
    <t>62</t>
  </si>
  <si>
    <t>411121125</t>
  </si>
  <si>
    <t>Montáž prefabrikovaných ŽB stropů ze stropních panelů š 1200 mm dl přes 3800 do 7000 mm</t>
  </si>
  <si>
    <t>-228447908</t>
  </si>
  <si>
    <t>Montáž prefabrikovaných železobetonových stropů se zalitím spár, včetně podpěrné konstrukce, na cementovou maltu ze stropních panelů šířky do 1200 mm a délky přes 3800 do 7000 mm</t>
  </si>
  <si>
    <t>https://podminky.urs.cz/item/CS_URS_2023_02/411121125</t>
  </si>
  <si>
    <t>"IPP"16</t>
  </si>
  <si>
    <t>"INP"16</t>
  </si>
  <si>
    <t>63</t>
  </si>
  <si>
    <t>593468981R</t>
  </si>
  <si>
    <t>Panel stropní předpjatý 4750x1190x200mm, 7x + 4x</t>
  </si>
  <si>
    <t>-1339879447</t>
  </si>
  <si>
    <t xml:space="preserve">Panel stropní předpjatý 4750x1190x200mm, 7x + 4x
nosnost viz.označení výkres  D.2.2.a.2-2
(např.strop.panel SPIROLL SPG20043) 
</t>
  </si>
  <si>
    <t>64</t>
  </si>
  <si>
    <t>593468988R</t>
  </si>
  <si>
    <t>Panel stropní předpjatý 3585x1070x200mm, 5x + 4x</t>
  </si>
  <si>
    <t>1301206881</t>
  </si>
  <si>
    <t xml:space="preserve">Panel stropní předpjatý 3585x1070x200mm, 6x + 4x
nosnost viz.označení výkres  D.2.2.a.2-2
(např.strop.panel SPIROLL SPG20043) 
</t>
  </si>
  <si>
    <t>65</t>
  </si>
  <si>
    <t>593468989R</t>
  </si>
  <si>
    <t>Panel stropní předpjatý 3085x1070x200mm, 5x + 4x</t>
  </si>
  <si>
    <t>-1266610531</t>
  </si>
  <si>
    <t xml:space="preserve">Panel stropní předpjatý 3085x1070x200mm, 5x + 4x
nosnost viz.označení výkres  D.2.2.a.2-2
(např.strop.panel SPIROLL SPG20043) 
</t>
  </si>
  <si>
    <t>66</t>
  </si>
  <si>
    <t>593468992R</t>
  </si>
  <si>
    <t>Panel stropní předpjatý 4750x1190x165mm, 7x + 4x</t>
  </si>
  <si>
    <t>1130729591</t>
  </si>
  <si>
    <t xml:space="preserve">Panel stropní předpjatý 4750x1190x165mm, 7x + 4x
nosnost viz.označení výkres  D.2.2.a.2-3
(např.strop.panel SPIROLL SPH16097) 
</t>
  </si>
  <si>
    <t>67</t>
  </si>
  <si>
    <t>593468998r</t>
  </si>
  <si>
    <t>Panel stropní předpjatý 3535x1100x165mm, 6x + 4x</t>
  </si>
  <si>
    <t>1100461511</t>
  </si>
  <si>
    <t xml:space="preserve">Panel stropní předpjatý 3535x1100x165mm, 5x + 4x
nosnost viz.označení výkres  D.2.2.a.2-3
(např.strop.panel SPIROLL SPH16097) </t>
  </si>
  <si>
    <t>68</t>
  </si>
  <si>
    <t>593468999R</t>
  </si>
  <si>
    <t>Panel stropní předpjatý 30350x1100x165mm, 6x + 4x</t>
  </si>
  <si>
    <t>-21076637</t>
  </si>
  <si>
    <t xml:space="preserve">Panel stropní předpjatý 3035x1100x165mm, 6x + 4x
nosnost viz.označení výkres  D.2.2.a.2-3
(např.strop.panel SPIROLL SPH16097) </t>
  </si>
  <si>
    <t>69</t>
  </si>
  <si>
    <t>413321414</t>
  </si>
  <si>
    <t>Nosníky ze ŽB tř. C 25/30</t>
  </si>
  <si>
    <t>1601492337</t>
  </si>
  <si>
    <t>Nosníky z betonu železového (bez výztuže) včetně stěnových i jeřábových drah, volných trámů, průvlaků, rámových příčlí, ztužidel, konzol, vodorovných táhel apod., tyčových konstrukcí tř. C 25/30</t>
  </si>
  <si>
    <t>https://podminky.urs.cz/item/CS_URS_2023_02/413321414</t>
  </si>
  <si>
    <t>"IPP  R1"  0,4*0,6*10,2</t>
  </si>
  <si>
    <t>"R2" 0,3*0,4*7,2</t>
  </si>
  <si>
    <t>"R3"  0,35*0,37*4,4"</t>
  </si>
  <si>
    <t>"R4" 0,35*0,67*4,4</t>
  </si>
  <si>
    <t>Mezisoučet</t>
  </si>
  <si>
    <t>"INP R5" 0,3*0,4*10,2</t>
  </si>
  <si>
    <t>"R6" 0,3*0,4*7</t>
  </si>
  <si>
    <t xml:space="preserve">"R9" 0,35*0,5*2*2 </t>
  </si>
  <si>
    <t>70</t>
  </si>
  <si>
    <t>413351121</t>
  </si>
  <si>
    <t>Zřízení bednění nosníků a průvlaků bez podpěrné kce výšky přes 100 cm</t>
  </si>
  <si>
    <t>1706231847</t>
  </si>
  <si>
    <t>Bednění nosníků a průvlaků - bez podpěrné konstrukce výška nosníku po spodní líc stropní desky přes 100 cm zřízení</t>
  </si>
  <si>
    <t>https://podminky.urs.cz/item/CS_URS_2023_02/413351121</t>
  </si>
  <si>
    <t>"IPP  R1"  (0,4+0,6+0,6)*10,2</t>
  </si>
  <si>
    <t>"R2" (0,3+0,4+0,4)*7,2</t>
  </si>
  <si>
    <t>"R3"  (0,35+0,3+0,3)*4,4"</t>
  </si>
  <si>
    <t>"R4" (0,35+0,6+0,6)*4,4</t>
  </si>
  <si>
    <t>"INP R5" (0,3+0,4+0,4)*10,2</t>
  </si>
  <si>
    <t>"R6" (0,3+0,4+0,4)*7</t>
  </si>
  <si>
    <t xml:space="preserve">"R9" (0,35+0,5+0,5)*2*2 </t>
  </si>
  <si>
    <t>71</t>
  </si>
  <si>
    <t>413351122</t>
  </si>
  <si>
    <t>Odstranění bednění nosníků a průvlaků bez podpěrné kce výšky přes 100 cm</t>
  </si>
  <si>
    <t>-1572219042</t>
  </si>
  <si>
    <t>Bednění nosníků a průvlaků - bez podpěrné konstrukce výška nosníku po spodní líc stropní desky přes 100 cm odstranění</t>
  </si>
  <si>
    <t>https://podminky.urs.cz/item/CS_URS_2023_02/413351122</t>
  </si>
  <si>
    <t>59,56</t>
  </si>
  <si>
    <t>72</t>
  </si>
  <si>
    <t>413352115</t>
  </si>
  <si>
    <t>Zřízení podpěrné konstrukce nosníků výšky podepření do 4 m pro nosník výšky přes 100 cm</t>
  </si>
  <si>
    <t>421204429</t>
  </si>
  <si>
    <t>Podpěrná konstrukce nosníků a průvlaků výšky podepření do 4 m výšky nosníku (po spodní hranu stropní desky) přes 100 cm zřízení</t>
  </si>
  <si>
    <t>https://podminky.urs.cz/item/CS_URS_2023_02/413352115</t>
  </si>
  <si>
    <t>"IPP  R1"  (0,4)*10,2</t>
  </si>
  <si>
    <t>"R2" (0,3)*7,2</t>
  </si>
  <si>
    <t>"R3"  (0,35)*4,4"</t>
  </si>
  <si>
    <t>"R4" (0,35)*4,4</t>
  </si>
  <si>
    <t>"INP R5" (0,3)*10,2</t>
  </si>
  <si>
    <t>"R6" (0,3)*7</t>
  </si>
  <si>
    <t xml:space="preserve">"R9" (0,35)*2*2 </t>
  </si>
  <si>
    <t>73</t>
  </si>
  <si>
    <t>413352116</t>
  </si>
  <si>
    <t>Odstranění podpěrné konstrukce nosníků výšky podepření do 4 m pro nosník výšky přes 100 cm</t>
  </si>
  <si>
    <t>-880618750</t>
  </si>
  <si>
    <t>Podpěrná konstrukce nosníků a průvlaků výšky podepření do 4 m výšky nosníku (po spodní hranu stropní desky) přes 100 cm odstranění</t>
  </si>
  <si>
    <t>https://podminky.urs.cz/item/CS_URS_2023_02/413352116</t>
  </si>
  <si>
    <t>15,88</t>
  </si>
  <si>
    <t>74</t>
  </si>
  <si>
    <t>413361821</t>
  </si>
  <si>
    <t>Výztuž nosníků, volných trámů nebo průvlaků volných trámů betonářskou ocelí 10 505</t>
  </si>
  <si>
    <t>2095358661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</si>
  <si>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</si>
  <si>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https://podminky.urs.cz/item/CS_URS_2023_02/413361821</t>
  </si>
  <si>
    <t>"IPP" (158,4+46,2+36,3+39)*0,395*0,001</t>
  </si>
  <si>
    <t>(20,4+78,7)*0,888*0,001</t>
  </si>
  <si>
    <t>0,149+0,169</t>
  </si>
  <si>
    <t>"INP" 44,6*0,222*0,001</t>
  </si>
  <si>
    <t>(88,2+44,2)*0,395*0,001</t>
  </si>
  <si>
    <t>15,6*0,888*0,001</t>
  </si>
  <si>
    <t>0,061+0,153</t>
  </si>
  <si>
    <t>75</t>
  </si>
  <si>
    <t>417321515</t>
  </si>
  <si>
    <t>Ztužující pásy a věnce ze ŽB tř. C 25/30</t>
  </si>
  <si>
    <t>1181342573</t>
  </si>
  <si>
    <t>Ztužující pásy a věnce z betonu železového (bez výztuže) tř. C 25/30</t>
  </si>
  <si>
    <t>https://podminky.urs.cz/item/CS_URS_2023_02/417321515</t>
  </si>
  <si>
    <t>"IPP V1" 0,2*0,2*16,4</t>
  </si>
  <si>
    <t>"V2" 0,35*0,2*10,2</t>
  </si>
  <si>
    <t>"V3"  0,2*0,2*10,2</t>
  </si>
  <si>
    <t>"V4" 0,2*0,2*7,2</t>
  </si>
  <si>
    <t xml:space="preserve">"INP V5" 0,25*0,17*16,4 </t>
  </si>
  <si>
    <t>"V6" 0,35*0,17*10,2*2</t>
  </si>
  <si>
    <t>"V7" 0,15*0,17*10,2</t>
  </si>
  <si>
    <t>"V8" 0,15*0,17*10,2</t>
  </si>
  <si>
    <t>"IINP V9" 0,35*11,1</t>
  </si>
  <si>
    <t>"V10" 0,35*0,4*10</t>
  </si>
  <si>
    <t>"V11" 0,35*0,5*10,3</t>
  </si>
  <si>
    <t>"V12" 0,35*0,32*4,6</t>
  </si>
  <si>
    <t>76</t>
  </si>
  <si>
    <t>417351115</t>
  </si>
  <si>
    <t>Zřízení bednění ztužujících věnců</t>
  </si>
  <si>
    <t>-330699677</t>
  </si>
  <si>
    <t>Bednění bočnic ztužujících pásů a věnců včetně vzpěr zřízení</t>
  </si>
  <si>
    <t>https://podminky.urs.cz/item/CS_URS_2023_02/417351115</t>
  </si>
  <si>
    <t>"IPP V1" 0,2*16,4</t>
  </si>
  <si>
    <t>"V2" 0,2*10,2</t>
  </si>
  <si>
    <t>"V3"  0</t>
  </si>
  <si>
    <t>"V4" 0,2*7,2</t>
  </si>
  <si>
    <t xml:space="preserve">"INP V5" 0,17*16,4 </t>
  </si>
  <si>
    <t>"V6" 0,17*10,2*2</t>
  </si>
  <si>
    <t>"V7" 0</t>
  </si>
  <si>
    <t>"V8" 0</t>
  </si>
  <si>
    <t>"IINP V9" 2*0,4*11,1</t>
  </si>
  <si>
    <t>"V10" 2*0,4*10</t>
  </si>
  <si>
    <t>"V11" 2*0,5*10,3</t>
  </si>
  <si>
    <t>"V12" 2*0,32*4,6</t>
  </si>
  <si>
    <t>77</t>
  </si>
  <si>
    <t>417351116</t>
  </si>
  <si>
    <t>Odstranění bednění ztužujících věnců</t>
  </si>
  <si>
    <t>117992388</t>
  </si>
  <si>
    <t>Bednění bočnic ztužujících pásů a věnců včetně vzpěr odstranění</t>
  </si>
  <si>
    <t>https://podminky.urs.cz/item/CS_URS_2023_02/417351116</t>
  </si>
  <si>
    <t>78</t>
  </si>
  <si>
    <t>417361821</t>
  </si>
  <si>
    <t>Výztuž ztužujících pásů a věnců betonářskou ocelí 10 505</t>
  </si>
  <si>
    <t>1617801505</t>
  </si>
  <si>
    <t>Výztuž ztužujících pásů a věnců z betonářské oceli 10 505 (R) nebo BSt 500</t>
  </si>
  <si>
    <t>https://podminky.urs.cz/item/CS_URS_2023_02/417361821</t>
  </si>
  <si>
    <t>"IPP 12-22" (4+83+14+4+52+2+52+7+4+37+42)*0,222*0,001</t>
  </si>
  <si>
    <t>(62,3+54,6+13+25,9)*0,395*0,001</t>
  </si>
  <si>
    <t>0,026</t>
  </si>
  <si>
    <t>(78,8+40,4+20,2+28,6)*0,888*0,001</t>
  </si>
  <si>
    <t>"INP  9-19" (66,4+109,2+10,4+25,9)*0,222*0,001</t>
  </si>
  <si>
    <t>(78,72+80,8+20,2+28,6)*0,888*0,001</t>
  </si>
  <si>
    <t>"IINP" 0,234</t>
  </si>
  <si>
    <t>Úpravy povrchů, podlahy a osazování výplní</t>
  </si>
  <si>
    <t>Úprava povrchů vnitřních</t>
  </si>
  <si>
    <t>79</t>
  </si>
  <si>
    <t>611321141</t>
  </si>
  <si>
    <t>Vápenocementová omítka štuková dvouvrstvá vnitřních stropů rovných nanášená ručně</t>
  </si>
  <si>
    <t>-837713276</t>
  </si>
  <si>
    <t>Omítka vápenocementová vnitřních ploch nanášená ručně dvouvrstvá, tloušťky jádrové omítky do 10 mm a tloušťky štuku do 3 mm štuková vodorovných konstrukcí stropů rovných</t>
  </si>
  <si>
    <t>https://podminky.urs.cz/item/CS_URS_2023_02/611321141</t>
  </si>
  <si>
    <t>"IPP" 98,3</t>
  </si>
  <si>
    <t>"INP" 27,4+50,2</t>
  </si>
  <si>
    <t>"IINP" 0</t>
  </si>
  <si>
    <t>80</t>
  </si>
  <si>
    <t>612142001</t>
  </si>
  <si>
    <t>Potažení vnitřních stěn sklovláknitým pletivem vtlačeným do tenkovrstvé hmoty</t>
  </si>
  <si>
    <t>1474092947</t>
  </si>
  <si>
    <t>Potažení vnitřních ploch pletivem v ploše nebo pruzích, na plném podkladu sklovláknitým vtlačením do tmelu stěn</t>
  </si>
  <si>
    <t>https://podminky.urs.cz/item/CS_URS_2023_02/612142001</t>
  </si>
  <si>
    <t>539,4</t>
  </si>
  <si>
    <t>81</t>
  </si>
  <si>
    <t>612311131</t>
  </si>
  <si>
    <t>Potažení vnitřních stěn vápenným štukem tloušťky do 3 mm</t>
  </si>
  <si>
    <t>149052502</t>
  </si>
  <si>
    <t>Potažení vnitřních ploch vápenným štukem tloušťky do 3 mm svislých konstrukcí stěn</t>
  </si>
  <si>
    <t>https://podminky.urs.cz/item/CS_URS_2023_02/612311131</t>
  </si>
  <si>
    <t>82</t>
  </si>
  <si>
    <t>612321311</t>
  </si>
  <si>
    <t>Vápenocementová omítka hrubá jednovrstvá zatřená vnitřních stěn nanášená strojně</t>
  </si>
  <si>
    <t>75770128</t>
  </si>
  <si>
    <t>Omítka vápenocementová vnitřních ploch nanášená strojně jednovrstvá, tloušťky do 10 mm hrubá zatřená svislých konstrukcí stěn</t>
  </si>
  <si>
    <t>https://podminky.urs.cz/item/CS_URS_2023_02/612321311</t>
  </si>
  <si>
    <t>"IPP" 3,8*(10,8+10,8+9,6+3,1+2,9+3,3+1,6)</t>
  </si>
  <si>
    <t>(-3,2*3,4*2)-(0,3*1*2)</t>
  </si>
  <si>
    <t>"INP"  3*(9,6+9,6+5,25+5,25+5,4+5,4+5,85+5,85+5,4+5,4+3,6+1,6)</t>
  </si>
  <si>
    <t>4,65*1,1*2</t>
  </si>
  <si>
    <t>(3,2+2,85)*1,1</t>
  </si>
  <si>
    <t>-1,1*1,15*5</t>
  </si>
  <si>
    <t>-2,1*2,4</t>
  </si>
  <si>
    <t>-1,6*2*2</t>
  </si>
  <si>
    <t>"IINP" 2,8*(9,4+9,4+4,85+4,85+9,4+9,4+4,6+4,6)</t>
  </si>
  <si>
    <t>2,8*(6,4+6,4+1,3+1,3+0,4)</t>
  </si>
  <si>
    <t>3*2,5</t>
  </si>
  <si>
    <t>-1,2*1,45*6</t>
  </si>
  <si>
    <t>-0,8*1,8</t>
  </si>
  <si>
    <t>Úprava povrchů vnější</t>
  </si>
  <si>
    <t>83</t>
  </si>
  <si>
    <t>621142001</t>
  </si>
  <si>
    <t>Potažení vnějších podhledů sklovláknitým pletivem vtlačeným do tenkovrstvé hmoty</t>
  </si>
  <si>
    <t>-2052267164</t>
  </si>
  <si>
    <t>Potažení vnějších ploch pletivem v ploše nebo pruzích, na plném podkladu sklovláknitým vtlačením do tmelu podhledů</t>
  </si>
  <si>
    <t>https://podminky.urs.cz/item/CS_URS_2023_02/621142001</t>
  </si>
  <si>
    <t>"presah strechy" (1,25*(12,8+4,4))+(1,45*(10,2+11,2))</t>
  </si>
  <si>
    <t>"pristresek na vraty"(0,1+0,7)*10,9</t>
  </si>
  <si>
    <t>84</t>
  </si>
  <si>
    <t>621221021</t>
  </si>
  <si>
    <t>Montáž kontaktního zateplení vnějších podhledů lepením a mechanickým kotvením desek z minerální vlny s podélnou orientací do betonu a zdiva tl přes 80 do 120 mm</t>
  </si>
  <si>
    <t>773231736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</si>
  <si>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80 do 120 mm</t>
  </si>
  <si>
    <t>https://podminky.urs.cz/item/CS_URS_2023_02/621221021</t>
  </si>
  <si>
    <t>"strop IPP" (9,4*9,6)+(1,4*6)-(0,4*0,4)</t>
  </si>
  <si>
    <t>"strop INP"   27,4+50,2+(3,6*5,1)</t>
  </si>
  <si>
    <t>85</t>
  </si>
  <si>
    <t>622211011</t>
  </si>
  <si>
    <t>Montáž kontaktního zateplení vnějších stěn lepením a mechanickým kotvením polystyrénových desek do betonu a zdiva tl přes 40 do 80 mm</t>
  </si>
  <si>
    <t>1365514918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</si>
  <si>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</si>
  <si>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https://podminky.urs.cz/item/CS_URS_2023_02/622211011</t>
  </si>
  <si>
    <t>"sev" 1,4*10,35</t>
  </si>
  <si>
    <t>"jih" 1,1*10,35</t>
  </si>
  <si>
    <t>"zapad"(0,6*2,5)+(0,35*10,7)</t>
  </si>
  <si>
    <t>86</t>
  </si>
  <si>
    <t>622211031</t>
  </si>
  <si>
    <t>Montáž kontaktního zateplení vnějších stěn lepením a mechanickým kotvením polystyrénových desek do betonu a zdiva tl přes 120 do 160 mm</t>
  </si>
  <si>
    <t>-1495296533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</si>
  <si>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</si>
  <si>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https://podminky.urs.cz/item/CS_URS_2023_02/622211031</t>
  </si>
  <si>
    <t>"sokl -sever" (3,8*10,35)-(3,6*(3,6+3,6))</t>
  </si>
  <si>
    <t>"zapad" 3,8*10,7</t>
  </si>
  <si>
    <t>"jih" 4,3*(10,2+1+3,1)</t>
  </si>
  <si>
    <t>"steny - sever" (7,0*10,35)-(1,4*1,25*3)-(1,4*1,5*3)</t>
  </si>
  <si>
    <t>"zapad" (7,2*10,7)</t>
  </si>
  <si>
    <t>"jih" (6,9*10,35)-(1,4*1,4*2)-(1,4*1,2*3)-(2,28*2,5)</t>
  </si>
  <si>
    <t>"vychod" 6,8*3,3</t>
  </si>
  <si>
    <t>87</t>
  </si>
  <si>
    <t>622252001</t>
  </si>
  <si>
    <t>Montáž profilů kontaktního zateplení připevněných mechanicky</t>
  </si>
  <si>
    <t>1079045834</t>
  </si>
  <si>
    <t>Montáž profilů kontaktního zateplení zakládacích soklových připevněných hmoždinkami</t>
  </si>
  <si>
    <t>https://podminky.urs.cz/item/CS_URS_2023_02/622252001</t>
  </si>
  <si>
    <t>"zatepl nad soklem" 10,36+10,7+10,36+3,1</t>
  </si>
  <si>
    <t>88</t>
  </si>
  <si>
    <t>622252002</t>
  </si>
  <si>
    <t>Montáž profilů kontaktního zateplení lepených</t>
  </si>
  <si>
    <t>53100537</t>
  </si>
  <si>
    <t>Montáž profilů kontaktního zateplení ostatních stěnových, dilatačních apod. lepených do tmelu</t>
  </si>
  <si>
    <t>https://podminky.urs.cz/item/CS_URS_2023_02/622252002</t>
  </si>
  <si>
    <t>"IINP" ((1,65+1,65+1,5)*6)+(2,7*4)</t>
  </si>
  <si>
    <t>"INP" (1,5+1,35+1,35)*5</t>
  </si>
  <si>
    <t>(2,6+2,5+2,6)+2,2+2,2+3*4*2</t>
  </si>
  <si>
    <t>"IPP"  1,2+1+1,2+1+2,1+2,1+1,1+(3,6*3*2)</t>
  </si>
  <si>
    <t>6,9*2</t>
  </si>
  <si>
    <t>"IINP" ((1,65+1,65+1,5)*6)</t>
  </si>
  <si>
    <t>(2,6+2,5+2,6)</t>
  </si>
  <si>
    <t>"rohy fasada" 6,9+6,9+6,9</t>
  </si>
  <si>
    <t>89</t>
  </si>
  <si>
    <t>622151031</t>
  </si>
  <si>
    <t>Penetrační silikonový nátěr vnějších pastovitých tenkovrstvých omítek stěn</t>
  </si>
  <si>
    <t>1885293279</t>
  </si>
  <si>
    <t>Penetrační nátěr vnějších pastovitých tenkovrstvých omítek silikonový stěn</t>
  </si>
  <si>
    <t>https://podminky.urs.cz/item/CS_URS_2023_02/622151031</t>
  </si>
  <si>
    <t>345,29</t>
  </si>
  <si>
    <t>69,285</t>
  </si>
  <si>
    <t>90</t>
  </si>
  <si>
    <t>622531022</t>
  </si>
  <si>
    <t>Tenkovrstvá silikonová zrnitá omítka zrnitost 2,0 mm vnějších stěn</t>
  </si>
  <si>
    <t>131950297</t>
  </si>
  <si>
    <t>Omítka tenkovrstvá silikonová vnějších ploch probarvená bez penetrace zatíraná (škrábaná), zrnitost 2,0 mm stěn</t>
  </si>
  <si>
    <t>https://podminky.urs.cz/item/CS_URS_2023_02/622531022</t>
  </si>
  <si>
    <t>"spalety" 0,25*((4,2*5)+(5,2+2,5)+(4,8*6))</t>
  </si>
  <si>
    <t>91</t>
  </si>
  <si>
    <t>622511112</t>
  </si>
  <si>
    <t>Tenkovrstvá akrylátová mozaiková střednězrnná omítka vnějších stěn</t>
  </si>
  <si>
    <t>-1522116292</t>
  </si>
  <si>
    <t>Omítka tenkovrstvá akrylátová vnějších ploch probarvená bez penetrace mozaiková střednězrnná stěn</t>
  </si>
  <si>
    <t>https://podminky.urs.cz/item/CS_URS_2023_02/622511112</t>
  </si>
  <si>
    <t>"zapad" 3,8*7</t>
  </si>
  <si>
    <t>"jih" 1,5*(10,2+1+3,1)</t>
  </si>
  <si>
    <t>(0,25*2,2*2)+(3,6*3*2*0,25)+(5,3*0,25)</t>
  </si>
  <si>
    <t>92</t>
  </si>
  <si>
    <t>629991012</t>
  </si>
  <si>
    <t>Zakrytí výplní otvorů fólií přilepenou na začišťovací lišty</t>
  </si>
  <si>
    <t>-1802958501</t>
  </si>
  <si>
    <t>Zakrytí vnějších ploch před znečištěním včetně pozdějšího odkrytí výplní otvorů a svislých ploch fólií přilepenou na začišťovací lištu</t>
  </si>
  <si>
    <t>https://podminky.urs.cz/item/CS_URS_2023_02/629991012</t>
  </si>
  <si>
    <t>1,5*1,65*8</t>
  </si>
  <si>
    <t>1,5*1,35*3</t>
  </si>
  <si>
    <t>1,5*1,2*3</t>
  </si>
  <si>
    <t>1,2*0,6*2</t>
  </si>
  <si>
    <t>1,8*2,7</t>
  </si>
  <si>
    <t>2,4*2,8</t>
  </si>
  <si>
    <t>3,6*3,6</t>
  </si>
  <si>
    <t>3,6*3,2</t>
  </si>
  <si>
    <t>93</t>
  </si>
  <si>
    <t>63152263</t>
  </si>
  <si>
    <t>deska tepelně izolační minerální kontaktních fasád podélné vlákno λ=0,034 tl 100mm</t>
  </si>
  <si>
    <t>-653798060</t>
  </si>
  <si>
    <t>194,4</t>
  </si>
  <si>
    <t>194,4*1,02 'Přepočtené koeficientem množství</t>
  </si>
  <si>
    <t>94</t>
  </si>
  <si>
    <t>28376445</t>
  </si>
  <si>
    <t>deska XPS hrana rovná a strukturovaný povrch 300kPA λ=0,035 tl 140mm</t>
  </si>
  <si>
    <t>-1233248357</t>
  </si>
  <si>
    <t>115*0,05</t>
  </si>
  <si>
    <t>121,31*1,02 'Přepočtené koeficientem množství</t>
  </si>
  <si>
    <t>95</t>
  </si>
  <si>
    <t>28375952</t>
  </si>
  <si>
    <t>deska EPS 70 fasádní λ=0,039 tl 160mm</t>
  </si>
  <si>
    <t>366559120</t>
  </si>
  <si>
    <t>217*0,05</t>
  </si>
  <si>
    <t>227,985*1,02 'Přepočtené koeficientem množství</t>
  </si>
  <si>
    <t>96</t>
  </si>
  <si>
    <t>28375933</t>
  </si>
  <si>
    <t>deska EPS 70 fasádní λ=0,039 tl 50mm</t>
  </si>
  <si>
    <t>-1268575109</t>
  </si>
  <si>
    <t>31,1</t>
  </si>
  <si>
    <t>97</t>
  </si>
  <si>
    <t>59051486</t>
  </si>
  <si>
    <t>profil rohový PVC 15x15mm s výztužnou tkaninou š 100mm pro ETICS</t>
  </si>
  <si>
    <t>1151678948</t>
  </si>
  <si>
    <t>128*1,1 'Přepočtené koeficientem množství</t>
  </si>
  <si>
    <t>98</t>
  </si>
  <si>
    <t>59051500</t>
  </si>
  <si>
    <t>profil dilatační stěnový PVC s výztužnou tkaninou pro ETICS</t>
  </si>
  <si>
    <t>797933050</t>
  </si>
  <si>
    <t>13,8*1,1 'Přepočtené koeficientem množství</t>
  </si>
  <si>
    <t>99</t>
  </si>
  <si>
    <t>28342208</t>
  </si>
  <si>
    <t>profil okenní zakončovací protipožární s tkaninou pro nadpraží ETICS</t>
  </si>
  <si>
    <t>321023099</t>
  </si>
  <si>
    <t>88,8*1,1 'Přepočtené koeficientem množství</t>
  </si>
  <si>
    <t>100</t>
  </si>
  <si>
    <t>59051653</t>
  </si>
  <si>
    <t>profil zakládací Al tl 0,7mm pro ETICS pro izolant tl 160mm</t>
  </si>
  <si>
    <t>-2122088106</t>
  </si>
  <si>
    <t>34,5*1,1</t>
  </si>
  <si>
    <t>37,95*1,1 'Přepočtené koeficientem množství</t>
  </si>
  <si>
    <t>101</t>
  </si>
  <si>
    <t>-287601460</t>
  </si>
  <si>
    <t>20,7*1,1 'Přepočtené koeficientem množství</t>
  </si>
  <si>
    <t>Podlahy a podlahové konstrukce</t>
  </si>
  <si>
    <t>102</t>
  </si>
  <si>
    <t>631311114</t>
  </si>
  <si>
    <t>Mazanina tl přes 50 do 80 mm z betonu prostého bez zvýšených nároků na prostředí tř. C 16/20</t>
  </si>
  <si>
    <t>-2005697874</t>
  </si>
  <si>
    <t>Mazanina z betonu prostého bez zvýšených nároků na prostředí tl. přes 50 do 80 mm tř. C 16/20</t>
  </si>
  <si>
    <t>https://podminky.urs.cz/item/CS_URS_2023_02/631311114</t>
  </si>
  <si>
    <t>"iiinp" ( 19,2+43,7+(1,15*8,5)+(2,25*1,3))*0,08</t>
  </si>
  <si>
    <t>103</t>
  </si>
  <si>
    <t>631311116</t>
  </si>
  <si>
    <t>Mazanina tl přes 50 do 80 mm z betonu prostého bez zvýšených nároků na prostředí tř. C 25/30</t>
  </si>
  <si>
    <t>243362580</t>
  </si>
  <si>
    <t>Mazanina z betonu prostého bez zvýšených nároků na prostředí tl. přes 50 do 80 mm tř. C 25/30</t>
  </si>
  <si>
    <t>https://podminky.urs.cz/item/CS_URS_2023_02/631311116</t>
  </si>
  <si>
    <t>"0P22" 27,4*0,08</t>
  </si>
  <si>
    <t>104</t>
  </si>
  <si>
    <t>631311124</t>
  </si>
  <si>
    <t>Mazanina tl přes 80 do 120 mm z betonu prostého bez zvýšených nároků na prostředí tř. C 16/20</t>
  </si>
  <si>
    <t>1424611424</t>
  </si>
  <si>
    <t>Mazanina z betonu prostého bez zvýšených nároků na prostředí tl. přes 80 do 120 mm tř. C 16/20</t>
  </si>
  <si>
    <t>https://podminky.urs.cz/item/CS_URS_2023_02/631311124</t>
  </si>
  <si>
    <t>"0p14" 3,6*5,4*0,1</t>
  </si>
  <si>
    <t>105</t>
  </si>
  <si>
    <t>631311126</t>
  </si>
  <si>
    <t>Mazanina tl přes 80 do 120 mm z betonu prostého bez zvýšených nároků na prostředí tř. C 25/30</t>
  </si>
  <si>
    <t>-1741482056</t>
  </si>
  <si>
    <t>Mazanina z betonu prostého bez zvýšených nároků na prostředí tl. přes 80 do 120 mm tř. C 25/30</t>
  </si>
  <si>
    <t>https://podminky.urs.cz/item/CS_URS_2023_02/631311126</t>
  </si>
  <si>
    <t>"0P23" 50,2*0,1</t>
  </si>
  <si>
    <t>106</t>
  </si>
  <si>
    <t>631311234</t>
  </si>
  <si>
    <t>Mazanina tl přes 120 do 240 mm z betonu prostého se zvýšenými nároky na prostředí tř. C 25/30</t>
  </si>
  <si>
    <t>-2001997918</t>
  </si>
  <si>
    <t>Mazanina z betonu prostého se zvýšenými nároky na prostředí tl. přes 120 do 240 mm tř. C 25/30</t>
  </si>
  <si>
    <t>https://podminky.urs.cz/item/CS_URS_2023_02/631311234</t>
  </si>
  <si>
    <t>"ipp"  98,3*0,2</t>
  </si>
  <si>
    <t>107</t>
  </si>
  <si>
    <t>631311131</t>
  </si>
  <si>
    <t>Doplnění dosavadních mazanin betonem prostým plochy do 1 m2 tloušťky přes 80 mm</t>
  </si>
  <si>
    <t>-1663020744</t>
  </si>
  <si>
    <t>Doplnění dosavadních mazanin prostým betonem s dodáním hmot, bez potěru, plochy jednotlivě do 1 m2 a tl. přes 80 mm</t>
  </si>
  <si>
    <t>https://podminky.urs.cz/item/CS_URS_2023_02/631311131</t>
  </si>
  <si>
    <t>"ipp 1s05"  0,5*1,2*0,1</t>
  </si>
  <si>
    <t>108</t>
  </si>
  <si>
    <t>631319011</t>
  </si>
  <si>
    <t>Příplatek k mazanině tl přes 50 do 80 mm za přehlazení povrchu</t>
  </si>
  <si>
    <t>59926723</t>
  </si>
  <si>
    <t>Příplatek k cenám mazanin za úpravu povrchu mazaniny přehlazením, mazanina tl. přes 50 do 80 mm</t>
  </si>
  <si>
    <t>https://podminky.urs.cz/item/CS_URS_2023_02/631319011</t>
  </si>
  <si>
    <t>6,05+2,2</t>
  </si>
  <si>
    <t>109</t>
  </si>
  <si>
    <t>631319012</t>
  </si>
  <si>
    <t>Příplatek k mazanině tl přes 80 do 120 mm za přehlazení povrchu</t>
  </si>
  <si>
    <t>-2084700956</t>
  </si>
  <si>
    <t>Příplatek k cenám mazanin za úpravu povrchu mazaniny přehlazením, mazanina tl. přes 80 do 120 mm</t>
  </si>
  <si>
    <t>https://podminky.urs.cz/item/CS_URS_2023_02/631319012</t>
  </si>
  <si>
    <t>1,94+5,02</t>
  </si>
  <si>
    <t>110</t>
  </si>
  <si>
    <t>631319013</t>
  </si>
  <si>
    <t>Příplatek k mazanině tl přes 120 do 240 mm za přehlazení povrchu</t>
  </si>
  <si>
    <t>1842934158</t>
  </si>
  <si>
    <t>Příplatek k cenám mazanin za úpravu povrchu mazaniny přehlazením, mazanina tl. přes 120 do 240 mm</t>
  </si>
  <si>
    <t>https://podminky.urs.cz/item/CS_URS_2023_02/631319013</t>
  </si>
  <si>
    <t>19,66</t>
  </si>
  <si>
    <t>111</t>
  </si>
  <si>
    <t>631319203</t>
  </si>
  <si>
    <t>Příplatek k mazaninám za přidání ocelových vláken (drátkobeton) pro objemové vyztužení 25 kg/m3</t>
  </si>
  <si>
    <t>-584269280</t>
  </si>
  <si>
    <t>Příplatek k cenám betonových mazanin za vyztužení ocelovými vlákny (drátkobeton) objemové vyztužení 25 kg/m3</t>
  </si>
  <si>
    <t>https://podminky.urs.cz/item/CS_URS_2023_02/631319203</t>
  </si>
  <si>
    <t>2,19</t>
  </si>
  <si>
    <t>5,02</t>
  </si>
  <si>
    <t>112</t>
  </si>
  <si>
    <t>631362021</t>
  </si>
  <si>
    <t>Výztuž mazanin svařovanými sítěmi Kari</t>
  </si>
  <si>
    <t>-27428958</t>
  </si>
  <si>
    <t>Výztuž mazanin ze svařovaných sítí z drátů typu KARI</t>
  </si>
  <si>
    <t>https://podminky.urs.cz/item/CS_URS_2023_02/631362021</t>
  </si>
  <si>
    <t>"0p14" 3,6*5,4*0,0035*1,2</t>
  </si>
  <si>
    <t>113</t>
  </si>
  <si>
    <t>634663111</t>
  </si>
  <si>
    <t>Výplň dilatačních spar šířky do 10 mm v mazaninách polyuretovou samonivelační hmotou</t>
  </si>
  <si>
    <t>-1133077840</t>
  </si>
  <si>
    <t>Výplň dilatačních spar mazanin polyuretanovou samonivelační hmotou, šířka spáry do 10 mm</t>
  </si>
  <si>
    <t>https://podminky.urs.cz/item/CS_URS_2023_02/634663111</t>
  </si>
  <si>
    <t>55,4</t>
  </si>
  <si>
    <t>114</t>
  </si>
  <si>
    <t>634911124</t>
  </si>
  <si>
    <t>Řezání dilatačních spár š 10 mm hl přes 50 do 80 mm v čerstvé betonové mazanině</t>
  </si>
  <si>
    <t>1262984075</t>
  </si>
  <si>
    <t>Řezání dilatačních nebo smršťovacích spár v čerstvé betonové mazanině nebo potěru šířky přes 5 do 10 mm, hloubky přes 50 do 80 mm</t>
  </si>
  <si>
    <t>https://podminky.urs.cz/item/CS_URS_2023_02/634911124</t>
  </si>
  <si>
    <t xml:space="preserve">"ipp" 9,4*3 </t>
  </si>
  <si>
    <t>9,6*2</t>
  </si>
  <si>
    <t>1*4*2</t>
  </si>
  <si>
    <t>Osazování výplní otvorů</t>
  </si>
  <si>
    <t>115</t>
  </si>
  <si>
    <t>642942111</t>
  </si>
  <si>
    <t>Osazování zárubní nebo rámů dveřních kovových do 2,5 m2 na MC</t>
  </si>
  <si>
    <t>1013557517</t>
  </si>
  <si>
    <t>Osazování zárubní nebo rámů kovových dveřních lisovaných nebo z úhelníků bez dveřních křídel na cementovou maltu, plochy otvoru do 2,5 m2</t>
  </si>
  <si>
    <t>https://podminky.urs.cz/item/CS_URS_2023_02/642942111</t>
  </si>
  <si>
    <t>"202" 2</t>
  </si>
  <si>
    <t>116</t>
  </si>
  <si>
    <t>642942221</t>
  </si>
  <si>
    <t>Osazování zárubní nebo rámů dveřních kovových přes 2,5 do 4,5 m2 na MC</t>
  </si>
  <si>
    <t>-1466683448</t>
  </si>
  <si>
    <t>Osazování zárubní nebo rámů kovových dveřních lisovaných nebo z úhelníků bez dveřních křídel na cementovou maltu, plochy otvoru přes 2,5 do 4,5 m2</t>
  </si>
  <si>
    <t>https://podminky.urs.cz/item/CS_URS_2023_02/642942221</t>
  </si>
  <si>
    <t>117</t>
  </si>
  <si>
    <t>642945111</t>
  </si>
  <si>
    <t>Osazování protipožárních nebo protiplynových zárubní dveří jednokřídlových do 2,5 m2</t>
  </si>
  <si>
    <t>-367800010</t>
  </si>
  <si>
    <t>Osazování ocelových zárubní protipožárních nebo protiplynových dveří do vynechaného otvoru, s obetonováním, dveří jednokřídlových do 2,5 m2</t>
  </si>
  <si>
    <t>https://podminky.urs.cz/item/CS_URS_2023_02/642945111</t>
  </si>
  <si>
    <t>"ipp" 1</t>
  </si>
  <si>
    <t>"inp" 1</t>
  </si>
  <si>
    <t>118</t>
  </si>
  <si>
    <t>766622216</t>
  </si>
  <si>
    <t>Montáž plastových oken plochy do 1 m2 otevíravých s rámem do zdiva</t>
  </si>
  <si>
    <t>-402150465</t>
  </si>
  <si>
    <t>Montáž oken plastových plochy do 1 m2 včetně montáže rámu otevíravých do zdiva</t>
  </si>
  <si>
    <t>https://podminky.urs.cz/item/CS_URS_2023_02/766622216</t>
  </si>
  <si>
    <t>"101" 1</t>
  </si>
  <si>
    <t>"102" 1</t>
  </si>
  <si>
    <t>119</t>
  </si>
  <si>
    <t>766622131</t>
  </si>
  <si>
    <t>Montáž plastových oken plochy přes 1 m2 otevíravých v do 1,5 m s rámem do zdiva</t>
  </si>
  <si>
    <t>625058692</t>
  </si>
  <si>
    <t>Montáž oken plastových včetně montáže rámu plochy přes 1 m2 otevíravých do zdiva, výšky do 1,5 m</t>
  </si>
  <si>
    <t>https://podminky.urs.cz/item/CS_URS_2023_02/766622131</t>
  </si>
  <si>
    <t>"103" 1,5*1,35*3</t>
  </si>
  <si>
    <t>"104" 1,5*1,2*3</t>
  </si>
  <si>
    <t>120</t>
  </si>
  <si>
    <t>766622132</t>
  </si>
  <si>
    <t>Montáž plastových oken plochy přes 1 m2 otevíravých v do 2,5 m s rámem do zdiva</t>
  </si>
  <si>
    <t>56323921</t>
  </si>
  <si>
    <t>Montáž oken plastových včetně montáže rámu plochy přes 1 m2 otevíravých do zdiva, výšky přes 1,5 do 2,5 m</t>
  </si>
  <si>
    <t>https://podminky.urs.cz/item/CS_URS_2023_02/766622132</t>
  </si>
  <si>
    <t>"105" 1,5*1,65*8</t>
  </si>
  <si>
    <t>55331487</t>
  </si>
  <si>
    <t>zárubeň jednokřídlá ocelová pro zdění tl stěny 110-150mm rozměru 800/1970, 2100mm</t>
  </si>
  <si>
    <t>227769067</t>
  </si>
  <si>
    <t>122</t>
  </si>
  <si>
    <t>360730349</t>
  </si>
  <si>
    <t>123</t>
  </si>
  <si>
    <t>55331748</t>
  </si>
  <si>
    <t>zárubeň dvoukřídlá ocelová pro zdění tl stěny 110-150mm rozměru 1600/1970, 2100mm</t>
  </si>
  <si>
    <t>-8761625</t>
  </si>
  <si>
    <t>124</t>
  </si>
  <si>
    <t>R55531486</t>
  </si>
  <si>
    <t>zárubeň ocelová pro běžné zdění protipozární 150 levá/pravá 900</t>
  </si>
  <si>
    <t>-2002221725</t>
  </si>
  <si>
    <t>125</t>
  </si>
  <si>
    <t>R61140028101</t>
  </si>
  <si>
    <t>Okno plastové  1křídlové 1000/600 otevir. vc.kovani   okno u=0,9 ozn 101</t>
  </si>
  <si>
    <t>-850200488</t>
  </si>
  <si>
    <t>126</t>
  </si>
  <si>
    <t>R61140028103</t>
  </si>
  <si>
    <t>Okno plastové  2křídlové 1500/1350 otevir. vc.kovani   okno u=0,9     ozn 103</t>
  </si>
  <si>
    <t>-884663097</t>
  </si>
  <si>
    <t>127</t>
  </si>
  <si>
    <t>R61140028105</t>
  </si>
  <si>
    <t>Okno plastové  2křídlové 1500/1650 otevir. vc.kovani   okno u=0,9     ozn 105</t>
  </si>
  <si>
    <t>1674212771</t>
  </si>
  <si>
    <t>Trubní vedení</t>
  </si>
  <si>
    <t>128</t>
  </si>
  <si>
    <t>895270012</t>
  </si>
  <si>
    <t>Proplachovací a kontrolní šachta z PVC-U vnější průměr 315 mm pro drenáže budov bez lapače písku užitné výšky 650 mm</t>
  </si>
  <si>
    <t>98780898</t>
  </si>
  <si>
    <t>Proplachovací a kontrolní šachta z PVC-U pro drenáže budov vnějšího průměru 315 mm pro napojení potrubí DN 200 bez lapače písku užitné výšky 650 mm</t>
  </si>
  <si>
    <t>https://podminky.urs.cz/item/CS_URS_2023_02/895270012</t>
  </si>
  <si>
    <t>129</t>
  </si>
  <si>
    <t>895270021</t>
  </si>
  <si>
    <t>Proplachovací a kontrolní šachta z PVC-U vnější průměr 315 mm pro drenáže budov šachtové prodloužení světlé hloubky 800 mm</t>
  </si>
  <si>
    <t>-811763559</t>
  </si>
  <si>
    <t>Proplachovací a kontrolní šachta z PVC-U pro drenáže budov vnějšího průměru 315 mm šachtové prodloužení světlé hloubky 800 mm</t>
  </si>
  <si>
    <t>https://podminky.urs.cz/item/CS_URS_2023_02/895270021</t>
  </si>
  <si>
    <t>130</t>
  </si>
  <si>
    <t>895270042</t>
  </si>
  <si>
    <t>Proplachovací a kontrolní šachta z PVC-U vnější průměr 315 mm pro drenáže budov poklop hlinikový bez aretace</t>
  </si>
  <si>
    <t>1877381146</t>
  </si>
  <si>
    <t>Proplachovací a kontrolní šachta z PVC-U pro drenáže budov vnějšího průměru 315 mm poklop hliníkový bez aretace</t>
  </si>
  <si>
    <t>https://podminky.urs.cz/item/CS_URS_2023_02/895270042</t>
  </si>
  <si>
    <t>Ostatní konstrukce a práce, bourání</t>
  </si>
  <si>
    <t>131</t>
  </si>
  <si>
    <t>953966122</t>
  </si>
  <si>
    <t>Montáž ochranného rohového profilu na stěnu pomocí hmoždinek včetně ukončovacích systémových profilů, antibakteriální úprava.</t>
  </si>
  <si>
    <t>470599060</t>
  </si>
  <si>
    <t>Montáž ochranných prvků stěn antibakteriálních (do zdravotnických zařízení) pomocí hmoždinek rohový profil</t>
  </si>
  <si>
    <t>https://podminky.urs.cz/item/CS_URS_2023_02/953966122</t>
  </si>
  <si>
    <t>1,5*4*2</t>
  </si>
  <si>
    <t>1,5*4</t>
  </si>
  <si>
    <t>132</t>
  </si>
  <si>
    <t>55343053</t>
  </si>
  <si>
    <t>profil ochranný rohový z antibakteriální vinyl tl 2,5mm uchycený na al konstrukci, š křídla 60mm, do v 2m, úhel 90°, Bs2d0</t>
  </si>
  <si>
    <t>-56434029</t>
  </si>
  <si>
    <t>18*1,1 'Přepočtené koeficientem množství</t>
  </si>
  <si>
    <t>133</t>
  </si>
  <si>
    <t>44932114</t>
  </si>
  <si>
    <t>přístroj hasicí ruční práškový PG 6 LE</t>
  </si>
  <si>
    <t>512</t>
  </si>
  <si>
    <t>-1747654648</t>
  </si>
  <si>
    <t>2+3+2</t>
  </si>
  <si>
    <t>998</t>
  </si>
  <si>
    <t>Přesun hmot</t>
  </si>
  <si>
    <t>134</t>
  </si>
  <si>
    <t>998011002</t>
  </si>
  <si>
    <t>Přesun hmot pro budovy zděné v přes 6 do 12 m</t>
  </si>
  <si>
    <t>-645197433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</si>
  <si>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</si>
  <si>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https://podminky.urs.cz/item/CS_URS_2023_02/998011002</t>
  </si>
  <si>
    <t>Lešení a stavební výtahy</t>
  </si>
  <si>
    <t>135</t>
  </si>
  <si>
    <t>941211111</t>
  </si>
  <si>
    <t>Montáž lešení řadového rámového lehkého zatížení do 200 kg/m2 š od 0,6 do 0,9 m v do 10 m</t>
  </si>
  <si>
    <t>372900047</t>
  </si>
  <si>
    <t>Lešení řadové rámové lehké pracovní s podlahami s provozním zatížením tř. 3 do 200 kg/m2 šířky tř. SW06 od 0,6 do 0,9 m výšky do 10 m montáž</t>
  </si>
  <si>
    <t>https://podminky.urs.cz/item/CS_URS_2023_02/941211111</t>
  </si>
  <si>
    <t>"sever" 10,5*(11,4+0,6)</t>
  </si>
  <si>
    <t>"ZAPAD" 10*10,7</t>
  </si>
  <si>
    <t>"jih" 7,5*(11,4+0,6)</t>
  </si>
  <si>
    <t>136</t>
  </si>
  <si>
    <t>941211211</t>
  </si>
  <si>
    <t>Příplatek k lešení řadovému rámovému lehkému do 200 kg/m2 š od 0,6 do 0,9 m v do 10 m za každý den použití</t>
  </si>
  <si>
    <t>-82470534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</si>
  <si>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</si>
  <si>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https://podminky.urs.cz/item/CS_URS_2023_02/941211211</t>
  </si>
  <si>
    <t>323</t>
  </si>
  <si>
    <t>323*59 'Přepočtené koeficientem množství</t>
  </si>
  <si>
    <t>137</t>
  </si>
  <si>
    <t>941211811</t>
  </si>
  <si>
    <t>Demontáž lešení řadového rámového lehkého zatížení do 200 kg/m2 š od 0,6 do 0,9 m v do 10 m</t>
  </si>
  <si>
    <t>20641977</t>
  </si>
  <si>
    <t>Lešení řadové rámové lehké pracovní s podlahami s provozním zatížením tř. 3 do 200 kg/m2 šířky tř. SW06 od 0,6 do 0,9 m výšky do 10 m demontáž</t>
  </si>
  <si>
    <t>https://podminky.urs.cz/item/CS_URS_2023_02/941211811</t>
  </si>
  <si>
    <t>Práce a dodávky M</t>
  </si>
  <si>
    <t>43-M</t>
  </si>
  <si>
    <t>Montáž ocelových konstrukcí</t>
  </si>
  <si>
    <t>138</t>
  </si>
  <si>
    <t>430767109R</t>
  </si>
  <si>
    <t>Nosne ocel.konstrukce sloupy, pruvlaky - HEB200, Tr 102/4  vc.kotevni, spoju   D+M</t>
  </si>
  <si>
    <t>-1781984377</t>
  </si>
  <si>
    <t>Nosne ocel.konstrukce sloupy, pruvlaky - HEB200, Tr 102/4 vc.kotevni, spoju D+M</t>
  </si>
  <si>
    <t>"R7,R8  HEB 200 "    1168*0,001</t>
  </si>
  <si>
    <t>"S3, S4   TR. 102/4"  62*0,001</t>
  </si>
  <si>
    <t>"oc.plech"  0,06</t>
  </si>
  <si>
    <t>"spoje proorez ..."  1,29*0,15</t>
  </si>
  <si>
    <t>PSV</t>
  </si>
  <si>
    <t>711</t>
  </si>
  <si>
    <t>Izolace proti vodě, vlhkosti a plynům</t>
  </si>
  <si>
    <t>139</t>
  </si>
  <si>
    <t>711111001</t>
  </si>
  <si>
    <t>Provedení izolace proti zemní vlhkosti vodorovné za studena nátěrem penetračním</t>
  </si>
  <si>
    <t>-491550153</t>
  </si>
  <si>
    <t>Provedení izolace proti zemní vlhkosti natěradly a tmely za studena na ploše vodorovné V nátěrem penetračním</t>
  </si>
  <si>
    <t>https://podminky.urs.cz/item/CS_URS_2023_02/711111001</t>
  </si>
  <si>
    <t>"VODOROV" 10,6*10,4</t>
  </si>
  <si>
    <t>1*7,5</t>
  </si>
  <si>
    <t>"SVISL" 4,25*(8,5+10,2+3,1+1+0,5)</t>
  </si>
  <si>
    <t>140</t>
  </si>
  <si>
    <t>711141559</t>
  </si>
  <si>
    <t>Provedení izolace proti zemní vlhkosti pásy přitavením vodorovné NAIP</t>
  </si>
  <si>
    <t>1503164936</t>
  </si>
  <si>
    <t>Provedení izolace proti zemní vlhkosti pásy přitavením NAIP na ploše vodorovné V</t>
  </si>
  <si>
    <t>https://podminky.urs.cz/item/CS_URS_2023_02/711141559</t>
  </si>
  <si>
    <t>141</t>
  </si>
  <si>
    <t>711142559</t>
  </si>
  <si>
    <t>Provedení izolace proti zemní vlhkosti pásy přitavením svislé NAIP</t>
  </si>
  <si>
    <t>1005178033</t>
  </si>
  <si>
    <t>Provedení izolace proti zemní vlhkosti pásy přitavením NAIP na ploše svislé S</t>
  </si>
  <si>
    <t>https://podminky.urs.cz/item/CS_URS_2023_02/711142559</t>
  </si>
  <si>
    <t>142</t>
  </si>
  <si>
    <t>11163150</t>
  </si>
  <si>
    <t>lak penetrační asfaltový</t>
  </si>
  <si>
    <t>600535496</t>
  </si>
  <si>
    <t>Poznámka k položce:_x000D_
Spotřeba 0,3-0,4kg/m2</t>
  </si>
  <si>
    <t>216,7</t>
  </si>
  <si>
    <t>216,7*0,0004 'Přepočtené koeficientem množství</t>
  </si>
  <si>
    <t>143</t>
  </si>
  <si>
    <t>62836109</t>
  </si>
  <si>
    <t>pás asfaltový natavitelný oxidovaný s vložkou z hliníkové fólie / hliníkové fólie s textilií, se spalitelnou PE folií nebo jemnozrnným minerálním posypem tl 3,5mm</t>
  </si>
  <si>
    <t>-1616105797</t>
  </si>
  <si>
    <t>(117,7+99)*1,2</t>
  </si>
  <si>
    <t>144</t>
  </si>
  <si>
    <t>998711101</t>
  </si>
  <si>
    <t>Přesun hmot tonážní pro izolace proti vodě, vlhkosti a plynům v objektech v do 6 m</t>
  </si>
  <si>
    <t>-1223248143</t>
  </si>
  <si>
    <t>Přesun hmot pro izolace proti vodě, vlhkosti a plynům stanovený z hmotnosti přesunovaného materiálu vodorovná dopravní vzdálenost do 50 m v objektech výšky do 6 m</t>
  </si>
  <si>
    <t>https://podminky.urs.cz/item/CS_URS_2023_02/998711101</t>
  </si>
  <si>
    <t>712</t>
  </si>
  <si>
    <t>Živičné krytiny</t>
  </si>
  <si>
    <t>145</t>
  </si>
  <si>
    <t>R712362387</t>
  </si>
  <si>
    <t>Krytina folie P-PVC 1,8mm, odolonst UV vc.1*netk, textilie 300g/m2, kotevni, vsech doplnku, odolnost   Troof B3  D+M</t>
  </si>
  <si>
    <t>105368626</t>
  </si>
  <si>
    <t>Krytina mekcena folie P-PVC 1,5mm, odolnost UV vc.1*netk.textilie 300g/m2, kotevni, vsech doplnku , kotveni do pev.podklad, odolnost Troof B3 D+M</t>
  </si>
  <si>
    <t>Poznámka k položce:_x000D_
Krytina mekcena folie P-PVC 1,5mm, odolnost UV vc.1*netk.textilie 300g/m2, kotevni, vsech doplnku  , kotveni do pev.podklad  D+M</t>
  </si>
  <si>
    <t>"pl.strecha" 12,2*12,8</t>
  </si>
  <si>
    <t>146</t>
  </si>
  <si>
    <t>712363352</t>
  </si>
  <si>
    <t>Povlakové krytiny střech do 10° z tvarovaných poplastovaných lišt délky 2 m koutová lišta vnitřní rš 100 mm</t>
  </si>
  <si>
    <t>818597567</t>
  </si>
  <si>
    <t>Povlakové krytiny střech plochých do 10° z tvarovaných poplastovaných lišt pro mPVC vnitřní koutová lišta rš 100 mm</t>
  </si>
  <si>
    <t>https://podminky.urs.cz/item/CS_URS_2023_02/712363352</t>
  </si>
  <si>
    <t>147</t>
  </si>
  <si>
    <t>712363358R</t>
  </si>
  <si>
    <t>Povlakové krytiny střech do 10° z tvarovaných poplastovaných lišt délky 2 m okapnice široká rš 250 mm</t>
  </si>
  <si>
    <t>-2002468740</t>
  </si>
  <si>
    <t>Povlakové krytiny střech plochých do 10° z tvarovaných poplastovaných lišt pro mPVC okapnice rš 250 mm</t>
  </si>
  <si>
    <t>https://podminky.urs.cz/item/CS_URS_2023_02/712363358R</t>
  </si>
  <si>
    <t>"307" 12,2</t>
  </si>
  <si>
    <t>148</t>
  </si>
  <si>
    <t>712363364</t>
  </si>
  <si>
    <t>Povlakové krytiny střech do 10° z tvarovaných poplastovaných lišt délky 2 m tmelící lišta L profil rš 250 mm</t>
  </si>
  <si>
    <t>-314462742</t>
  </si>
  <si>
    <t>Povlakové krytiny střech plochých do 10° z tvarovaných poplastovaných lišt pro mPVC tmelící lišta L profil rš 250 mm</t>
  </si>
  <si>
    <t>https://podminky.urs.cz/item/CS_URS_2023_02/712363364</t>
  </si>
  <si>
    <t>"pod zavrtr.listu "29,2</t>
  </si>
  <si>
    <t>149</t>
  </si>
  <si>
    <t>712363366</t>
  </si>
  <si>
    <t>Povlakové krytiny střech do 10° z tvarovaných poplastovaných lišt délky 2 m rovná lišta rš 100 mm</t>
  </si>
  <si>
    <t>-1405023055</t>
  </si>
  <si>
    <t>Povlakové krytiny střech plochých do 10° z tvarovaných poplastovaných lišt pro mPVC rovná lišta rš 100 mm</t>
  </si>
  <si>
    <t>https://podminky.urs.cz/item/CS_URS_2023_02/712363366</t>
  </si>
  <si>
    <t>"305" 8,500</t>
  </si>
  <si>
    <t>150</t>
  </si>
  <si>
    <t>712363375R</t>
  </si>
  <si>
    <t>Povlakové krytiny střech do 10° z tvarovaných poplastovaných lišt délky 2 m tmelící lišta rš 100 mm</t>
  </si>
  <si>
    <t>1802019271</t>
  </si>
  <si>
    <t>Povlakové krytiny střech plochých do 10° z tvarovaných poplastovaných lišt pro mPVC tmelící lišta rš 100 mm</t>
  </si>
  <si>
    <t>https://podminky.urs.cz/item/CS_URS_2023_02/712363375R</t>
  </si>
  <si>
    <t>"304" 8,500</t>
  </si>
  <si>
    <t>151</t>
  </si>
  <si>
    <t>998712101</t>
  </si>
  <si>
    <t>Přesun hmot tonážní tonážní pro krytiny povlakové v objektech v do 6 m</t>
  </si>
  <si>
    <t>-885598139</t>
  </si>
  <si>
    <t>Přesun hmot pro povlakové krytiny stanovený z hmotnosti přesunovaného materiálu vodorovná dopravní vzdálenost do 50 m v objektech výšky do 6 m</t>
  </si>
  <si>
    <t>https://podminky.urs.cz/item/CS_URS_2023_02/998712101</t>
  </si>
  <si>
    <t>713</t>
  </si>
  <si>
    <t>Izolace tepelné</t>
  </si>
  <si>
    <t>152</t>
  </si>
  <si>
    <t>713111121</t>
  </si>
  <si>
    <t>Montáž izolace tepelné spodem stropů s uchycením drátem rohoží, pásů, dílců, desek</t>
  </si>
  <si>
    <t>-1888376933</t>
  </si>
  <si>
    <t>Montáž tepelné izolace stropů rohožemi, pásy, dílci, deskami, bloky (izolační materiál ve specifikaci) rovných spodem s uchycením (drátem, páskou apod.)</t>
  </si>
  <si>
    <t>https://podminky.urs.cz/item/CS_URS_2023_02/713111121</t>
  </si>
  <si>
    <t>153</t>
  </si>
  <si>
    <t>713121111</t>
  </si>
  <si>
    <t>Montáž izolace tepelné podlah volně kladenými rohožemi, pásy, dílci, deskami 1 vrstva</t>
  </si>
  <si>
    <t>-1129094681</t>
  </si>
  <si>
    <t>Montáž tepelné izolace podlah rohožemi, pásy, deskami, dílci, bloky (izolační materiál ve specifikaci) kladenými volně jednovrstvá</t>
  </si>
  <si>
    <t>https://podminky.urs.cz/item/CS_URS_2023_02/713121111</t>
  </si>
  <si>
    <t>"0o14"  3,6*5,4</t>
  </si>
  <si>
    <t>"0P25-26" 43,7+48,3</t>
  </si>
  <si>
    <t>"0P07, 17 ČÁsT" 1,3*(2,25+4,2)</t>
  </si>
  <si>
    <t>154</t>
  </si>
  <si>
    <t>28372308</t>
  </si>
  <si>
    <t>deska EPS 100 pro konstrukce s běžným zatížením λ=0,037 tl 80mm</t>
  </si>
  <si>
    <t>-583118296</t>
  </si>
  <si>
    <t>"0o14"  3,6*5,4*1,1</t>
  </si>
  <si>
    <t>21,384*1,02 'Přepočtené koeficientem množství</t>
  </si>
  <si>
    <t>155</t>
  </si>
  <si>
    <t>28372303</t>
  </si>
  <si>
    <t>deska EPS 100 pro konstrukce s běžným zatížením λ=0,037 tl 40mm</t>
  </si>
  <si>
    <t>-1103094315</t>
  </si>
  <si>
    <t>100*0,1</t>
  </si>
  <si>
    <t>110,385*1,02 'Přepočtené koeficientem množství</t>
  </si>
  <si>
    <t>156</t>
  </si>
  <si>
    <t>63150851</t>
  </si>
  <si>
    <t>pás tepelně izolační univerzální λ=0,038-0,039 tl 140mm</t>
  </si>
  <si>
    <t>-1250948213</t>
  </si>
  <si>
    <t>200,8</t>
  </si>
  <si>
    <t>157</t>
  </si>
  <si>
    <t>998713101</t>
  </si>
  <si>
    <t>Přesun hmot tonážní pro izolace tepelné v objektech v do 6 m</t>
  </si>
  <si>
    <t>1974163797</t>
  </si>
  <si>
    <t>Přesun hmot pro izolace tepelné stanovený z hmotnosti přesunovaného materiálu vodorovná dopravní vzdálenost do 50 m v objektech výšky do 6 m</t>
  </si>
  <si>
    <t>https://podminky.urs.cz/item/CS_URS_2023_02/998713101</t>
  </si>
  <si>
    <t>762</t>
  </si>
  <si>
    <t>Konstrukce tesařské</t>
  </si>
  <si>
    <t>158</t>
  </si>
  <si>
    <t>762332132</t>
  </si>
  <si>
    <t>Montáž vázaných kcí krovů pravidelných z hraněného řeziva průřezové pl přes 120 do 224 cm2</t>
  </si>
  <si>
    <t>690885663</t>
  </si>
  <si>
    <t>Montáž vázaných konstrukcí krovů střech pultových, sedlových, valbových, stanových čtvercového nebo obdélníkového půdorysu z řeziva hraněného průřezové plochy přes 120 do 224 cm2</t>
  </si>
  <si>
    <t>https://podminky.urs.cz/item/CS_URS_2023_02/762332132</t>
  </si>
  <si>
    <t>"pozednice 14/16" 12,2+11,5+1,3</t>
  </si>
  <si>
    <t>159</t>
  </si>
  <si>
    <t>762332133</t>
  </si>
  <si>
    <t>Montáž vázaných kcí krovů pravidelných z hraněného řeziva průřezové pl přes 224 do 288 cm2</t>
  </si>
  <si>
    <t>-760784557</t>
  </si>
  <si>
    <t>Montáž vázaných konstrukcí krovů střech pultových, sedlových, valbových, stanových čtvercového nebo obdélníkového půdorysu z řeziva hraněného průřezové plochy přes 224 do 288 cm2</t>
  </si>
  <si>
    <t>https://podminky.urs.cz/item/CS_URS_2023_02/762332133</t>
  </si>
  <si>
    <t>"krokev 14/20" 6,55*16*2</t>
  </si>
  <si>
    <t>160</t>
  </si>
  <si>
    <t>762341027</t>
  </si>
  <si>
    <t>Bednění střech rovných sklon do 60° z desek OSB tl 25 mm na pero a drážku šroubovaných na krokve</t>
  </si>
  <si>
    <t>1550324871</t>
  </si>
  <si>
    <t>Bednění střech střech rovných sklonu do 60° s vyřezáním otvorů z dřevoštěpkových desek OSB šroubovaných na krokve na pero a drážku, tloušťky desky 25 mm</t>
  </si>
  <si>
    <t>https://podminky.urs.cz/item/CS_URS_2023_02/762341027</t>
  </si>
  <si>
    <t>"STRECHA "12,8*12,2</t>
  </si>
  <si>
    <t>"pristresek na vraty" 0,75*10,9</t>
  </si>
  <si>
    <t>161</t>
  </si>
  <si>
    <t>762341210</t>
  </si>
  <si>
    <t>Montáž bednění střech rovných a šikmých sklonu do 60° z hrubých prken na sraz tl do 32 mm</t>
  </si>
  <si>
    <t>-49953810</t>
  </si>
  <si>
    <t>Montáž bednění střech rovných a šikmých sklonu do 60° s vyřezáním otvorů z prken hrubých na sraz tl. do 32 mm</t>
  </si>
  <si>
    <t>https://podminky.urs.cz/item/CS_URS_2023_02/762341210</t>
  </si>
  <si>
    <t>12,8*12,2</t>
  </si>
  <si>
    <t>162</t>
  </si>
  <si>
    <t>762395000</t>
  </si>
  <si>
    <t>Spojovací prostředky krovů, bednění, laťování, nadstřešních konstrukcí</t>
  </si>
  <si>
    <t>-315963999</t>
  </si>
  <si>
    <t>Spojovací prostředky krovů, bednění a laťování, nadstřešních konstrukcí svory, prkna, hřebíky, pásová ocel, vruty</t>
  </si>
  <si>
    <t>https://podminky.urs.cz/item/CS_URS_2023_02/762395000</t>
  </si>
  <si>
    <t>5,869+0,56</t>
  </si>
  <si>
    <t>163</t>
  </si>
  <si>
    <t>762420027</t>
  </si>
  <si>
    <t>Obložení stropu z cementotřískových desek tl 24 mm nebroušených na pero a drážku šroubovaných</t>
  </si>
  <si>
    <t>-1153584076</t>
  </si>
  <si>
    <t>Obložení stropů nebo střešních podhledů z cementotřískových desek šroubovaných na pero a drážku nebroušených, tloušťky desky 24 mm</t>
  </si>
  <si>
    <t>https://podminky.urs.cz/item/CS_URS_2023_02/762420027</t>
  </si>
  <si>
    <t>"obkl presah strechy" (1,25*(12,8+4,4))+(1,45*(10,2+11,2))</t>
  </si>
  <si>
    <t>164</t>
  </si>
  <si>
    <t>762429001</t>
  </si>
  <si>
    <t>Montáž obložení stropu podkladový rošt</t>
  </si>
  <si>
    <t>61763531</t>
  </si>
  <si>
    <t>Obložení stropů nebo střešních podhledů montáž roštu podkladového</t>
  </si>
  <si>
    <t>https://podminky.urs.cz/item/CS_URS_2023_02/762429001</t>
  </si>
  <si>
    <t>165</t>
  </si>
  <si>
    <t>60515111</t>
  </si>
  <si>
    <t>řezivo jehličnaté boční prkno 20-30mm</t>
  </si>
  <si>
    <t>973297450</t>
  </si>
  <si>
    <t>140,8*0,025*1,1</t>
  </si>
  <si>
    <t>166</t>
  </si>
  <si>
    <t>60512135</t>
  </si>
  <si>
    <t>hranol stavební řezivo průřezu do 288cm2 do dl 6m</t>
  </si>
  <si>
    <t>860155924</t>
  </si>
  <si>
    <t>"krokev 14/20" 6,55*16*2*0,14*0,2</t>
  </si>
  <si>
    <t>167</t>
  </si>
  <si>
    <t>60512131</t>
  </si>
  <si>
    <t>hranol stavební řezivo průřezu do 224cm2 dl 6-8m</t>
  </si>
  <si>
    <t>-1874353813</t>
  </si>
  <si>
    <t>"pozednice 14/16" (12,2+11,5+1,3)*0,14*0,16</t>
  </si>
  <si>
    <t>168</t>
  </si>
  <si>
    <t>60514103</t>
  </si>
  <si>
    <t>řezivo jehličnaté lať 30x50mm</t>
  </si>
  <si>
    <t>-707608697</t>
  </si>
  <si>
    <t>"obklad přesahu střechy" 2*(12,8+11,6+10,6+1)*0,04*0,06</t>
  </si>
  <si>
    <t>169</t>
  </si>
  <si>
    <t>998762102</t>
  </si>
  <si>
    <t>Přesun hmot tonážní pro kce tesařské v objektech v přes 6 do 12 m</t>
  </si>
  <si>
    <t>-642329340</t>
  </si>
  <si>
    <t>Přesun hmot pro konstrukce tesařské stanovený z hmotnosti přesunovaného materiálu vodorovná dopravní vzdálenost do 50 m v objektech výšky přes 6 do 12 m</t>
  </si>
  <si>
    <t>https://podminky.urs.cz/item/CS_URS_2023_02/998762102</t>
  </si>
  <si>
    <t>763</t>
  </si>
  <si>
    <t>Konstrukce suché výstavby</t>
  </si>
  <si>
    <t>170</t>
  </si>
  <si>
    <t>763131772</t>
  </si>
  <si>
    <t>Příplatek k SDK podhledu za rovinnost kvality Q4</t>
  </si>
  <si>
    <t>-237124182</t>
  </si>
  <si>
    <t>Podhled ze sádrokartonových desek Příplatek k cenám za rovinnost kvality celoplošné tmelení kvality Q4</t>
  </si>
  <si>
    <t>https://podminky.urs.cz/item/CS_URS_2023_02/763131772</t>
  </si>
  <si>
    <t>"IINP" 45,5</t>
  </si>
  <si>
    <t>171</t>
  </si>
  <si>
    <t>763132112</t>
  </si>
  <si>
    <t>SDK podhled samostatný požární předěl 1xDF 15 mm TI 60 mm 40 kg/m3 + TI v CD profilu EI Z/S 30/40 dvouvrstvá spodní kce CD+UD</t>
  </si>
  <si>
    <t>-1913900584</t>
  </si>
  <si>
    <t>Podhled ze sádrokartonových desek – samostatný požární předěl dvouvrstvá nosná konstrukce z ocelových profilů CD, UD s oboustrannou požární odolností celoplošná izolace a CD profily vyplněny izolací o objemové hmotnosti 40 kg/m3 jednoduše opláštěná deskou protipožární DF tl. 15 mm, TI tl. 60 mm 40 kg/m3, EI Z/S 30/40</t>
  </si>
  <si>
    <t>https://podminky.urs.cz/item/CS_URS_2023_02/763132112</t>
  </si>
  <si>
    <t>"iinp" 45,5+43,2+(1,3*6,45)</t>
  </si>
  <si>
    <t>172</t>
  </si>
  <si>
    <t>763132612</t>
  </si>
  <si>
    <t>Montáž zavěšené dvouvrstvé nosné konstrukce z profilů CD, UD SDK podhled samostatný požární předěl</t>
  </si>
  <si>
    <t>1573830072</t>
  </si>
  <si>
    <t>Podhled ze sádrokartonových desek – samostatný požární předěl montáž nosné konstrukce z profilů CD, UD dvouvrstvé</t>
  </si>
  <si>
    <t>https://podminky.urs.cz/item/CS_URS_2023_02/763132612</t>
  </si>
  <si>
    <t>97,1</t>
  </si>
  <si>
    <t>173</t>
  </si>
  <si>
    <t>763431086R</t>
  </si>
  <si>
    <t>Minerální podhled s vyjímatelnými panely vel. do 0,72 m2 na zavěšený viditelný rošt vc.nos.rostu D+M</t>
  </si>
  <si>
    <t>100976237</t>
  </si>
  <si>
    <t>Montáž podhledu minerálního včetně zavěšeného roštu viditelného s panely vyjímatelnými, velikosti panelů přes 0,36 m2 do 0,72 m2 D+M</t>
  </si>
  <si>
    <t>"INP"56,3</t>
  </si>
  <si>
    <t>"IINP" 43,2</t>
  </si>
  <si>
    <t>(6,5*1,3)+(8,1+1,15)</t>
  </si>
  <si>
    <t>174</t>
  </si>
  <si>
    <t>998763301</t>
  </si>
  <si>
    <t>Přesun hmot tonážní pro sádrokartonové konstrukce v objektech v do 6 m</t>
  </si>
  <si>
    <t>-2028896110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</si>
  <si>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</si>
  <si>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https://podminky.urs.cz/item/CS_URS_2023_02/998763301</t>
  </si>
  <si>
    <t>764</t>
  </si>
  <si>
    <t>Konstrukce klempířské</t>
  </si>
  <si>
    <t>175</t>
  </si>
  <si>
    <t>764111411</t>
  </si>
  <si>
    <t>Krytina střechy rovné drážkováním ze svitků z Pz plechu rš 670 mm sklonu do 30°</t>
  </si>
  <si>
    <t>-1955618375</t>
  </si>
  <si>
    <t>Krytina ze svitků nebo tabulí z pozinkovaného plechu s úpravou u okapů, prostupů a výčnělků střechy rovné drážkováním ze svitků rš 670 mm, sklon střechy do 30°</t>
  </si>
  <si>
    <t>https://podminky.urs.cz/item/CS_URS_2023_02/764111411</t>
  </si>
  <si>
    <t>"pristresek na vraty"0,6*10,9</t>
  </si>
  <si>
    <t>176</t>
  </si>
  <si>
    <t>764212635</t>
  </si>
  <si>
    <t>Oplechování štítu závětrnou lištou z Pz s povrchovou úpravou rš 400 mm</t>
  </si>
  <si>
    <t>899651398</t>
  </si>
  <si>
    <t>Oplechování střešních prvků z pozinkovaného plechu s povrchovou úpravou štítu závětrnou lištou rš 400 mm</t>
  </si>
  <si>
    <t>https://podminky.urs.cz/item/CS_URS_2023_02/764212635</t>
  </si>
  <si>
    <t>"303" 29,4</t>
  </si>
  <si>
    <t>177</t>
  </si>
  <si>
    <t>764216603</t>
  </si>
  <si>
    <t>Oplechování rovných parapetů mechanicky kotvené z Pz s povrchovou úpravou rš 250 mm</t>
  </si>
  <si>
    <t>-146159573</t>
  </si>
  <si>
    <t>Oplechování parapetů z pozinkovaného plechu s povrchovou úpravou rovných mechanicky kotvené, bez rohů rš 250 mm</t>
  </si>
  <si>
    <t>https://podminky.urs.cz/item/CS_URS_2023_02/764216603</t>
  </si>
  <si>
    <t>"306"19</t>
  </si>
  <si>
    <t>178</t>
  </si>
  <si>
    <t>764511602</t>
  </si>
  <si>
    <t>Žlab podokapní půlkruhový z Pz s povrchovou úpravou rš 330 mm</t>
  </si>
  <si>
    <t>916023019</t>
  </si>
  <si>
    <t>Žlab podokapní z pozinkovaného plechu s povrchovou úpravou včetně háků a čel půlkruhový rš 330 mm</t>
  </si>
  <si>
    <t>https://podminky.urs.cz/item/CS_URS_2023_02/764511602</t>
  </si>
  <si>
    <t>" ozn 301" 12,2</t>
  </si>
  <si>
    <t>179</t>
  </si>
  <si>
    <t>764511642</t>
  </si>
  <si>
    <t>Kotlík oválný (trychtýřový) pro podokapní žlaby z Pz s povrchovou úpravou 330/100 mm</t>
  </si>
  <si>
    <t>2077250939</t>
  </si>
  <si>
    <t>Žlab podokapní z pozinkovaného plechu s povrchovou úpravou včetně háků a čel kotlík oválný (trychtýřový), rš žlabu/průměr svodu 330/100 mm</t>
  </si>
  <si>
    <t>https://podminky.urs.cz/item/CS_URS_2023_02/764511642</t>
  </si>
  <si>
    <t>180</t>
  </si>
  <si>
    <t>764518623</t>
  </si>
  <si>
    <t>Svody kruhové včetně objímek, kolen, odskoků z Pz s povrchovou úpravou průměru 120 mm</t>
  </si>
  <si>
    <t>1486672348</t>
  </si>
  <si>
    <t>Svod z pozinkovaného plechu s upraveným povrchem včetně objímek, kolen a odskoků kruhový, průměru 120 mm</t>
  </si>
  <si>
    <t>https://podminky.urs.cz/item/CS_URS_2023_02/764518623</t>
  </si>
  <si>
    <t xml:space="preserve">"302" 11,5 </t>
  </si>
  <si>
    <t>181</t>
  </si>
  <si>
    <t>998764101</t>
  </si>
  <si>
    <t>Přesun hmot tonážní pro konstrukce klempířské v objektech v do 6 m</t>
  </si>
  <si>
    <t>-469642604</t>
  </si>
  <si>
    <t>Přesun hmot pro konstrukce klempířské stanovený z hmotnosti přesunovaného materiálu vodorovná dopravní vzdálenost do 50 m v objektech výšky do 6 m</t>
  </si>
  <si>
    <t>https://podminky.urs.cz/item/CS_URS_2023_02/998764101</t>
  </si>
  <si>
    <t>766</t>
  </si>
  <si>
    <t>Konstrukce truhlářské</t>
  </si>
  <si>
    <t>182</t>
  </si>
  <si>
    <t>766694122</t>
  </si>
  <si>
    <t>Montáž parapetních dřevěných nebo plastových šířky přes 30 cm délky do 1,6 m</t>
  </si>
  <si>
    <t>CS ÚRS 2021 02</t>
  </si>
  <si>
    <t>1092599938</t>
  </si>
  <si>
    <t>Montáž ostatních truhlářských konstrukcí parapetních desek dřevěných nebo plastových šířky přes 300 mm, délky přes 1000 do 1600 mm</t>
  </si>
  <si>
    <t>https://podminky.urs.cz/item/CS_URS_2021_02/766694122</t>
  </si>
  <si>
    <t>"ipp" 1+1</t>
  </si>
  <si>
    <t>"inp" 2+3</t>
  </si>
  <si>
    <t>"iinp" 3+3</t>
  </si>
  <si>
    <t>183</t>
  </si>
  <si>
    <t>766231113</t>
  </si>
  <si>
    <t>Montáž sklápěcích půdních schodů</t>
  </si>
  <si>
    <t>-577597937</t>
  </si>
  <si>
    <t>Montáž sklápěcích schodů na půdu s vyřezáním otvoru a kompletizací</t>
  </si>
  <si>
    <t>https://podminky.urs.cz/item/CS_URS_2023_02/766231113</t>
  </si>
  <si>
    <t>"ozn 501" 1</t>
  </si>
  <si>
    <t>184</t>
  </si>
  <si>
    <t>R55347590</t>
  </si>
  <si>
    <t>schody skládací protipož.,mech. z Al profilů, El 15 EW 60, pro výšku max. 320cm, 13 schod. 130x70cm</t>
  </si>
  <si>
    <t>1330525745</t>
  </si>
  <si>
    <t>185</t>
  </si>
  <si>
    <t>60794104</t>
  </si>
  <si>
    <t>parapet dřevotřískový vnitřní povrch laminátový š 340mm</t>
  </si>
  <si>
    <t>-1996658809</t>
  </si>
  <si>
    <t>"203"18,5</t>
  </si>
  <si>
    <t>186</t>
  </si>
  <si>
    <t>R6116270201</t>
  </si>
  <si>
    <t>Dveře vnitřní hladké folie dub plné 1křídlové 80x197 cm vc.kovani viz.popis ozn 201</t>
  </si>
  <si>
    <t>1819466933</t>
  </si>
  <si>
    <t>187</t>
  </si>
  <si>
    <t>R6116270202</t>
  </si>
  <si>
    <t>Dveře vnitřní hladké folie dub plné 1křídlové 90x210 cm vc.kovani,požární odolnost EW 30/DP3-C  viz.popis ozn 202</t>
  </si>
  <si>
    <t>-887926140</t>
  </si>
  <si>
    <t>Dveře vnitřní hladké folie dub plné 1křídlové 90x210 cm vc.kovani 
požární odolnost EW 30/DP3-C 
viz.popis ozn 202</t>
  </si>
  <si>
    <t>188</t>
  </si>
  <si>
    <t>998766102</t>
  </si>
  <si>
    <t>Přesun hmot tonážní pro kce truhlářské v objektech v přes 6 do 12 m</t>
  </si>
  <si>
    <t>2029625818</t>
  </si>
  <si>
    <t>Přesun hmot pro konstrukce truhlářské stanovený z hmotnosti přesunovaného materiálu vodorovná dopravní vzdálenost do 50 m v objektech výšky přes 6 do 12 m</t>
  </si>
  <si>
    <t>https://podminky.urs.cz/item/CS_URS_2023_02/998766102</t>
  </si>
  <si>
    <t>0,139</t>
  </si>
  <si>
    <t>767</t>
  </si>
  <si>
    <t>Konstrukce zámečnické</t>
  </si>
  <si>
    <t>189</t>
  </si>
  <si>
    <t>767161114</t>
  </si>
  <si>
    <t>Montáž zábradlí rovného z trubek do zdi hm přes 20 do 30 kg</t>
  </si>
  <si>
    <t>1187216456</t>
  </si>
  <si>
    <t>Montáž zábradlí rovného z trubek nebo tenkostěnných profilů do zdiva, hmotnosti 1 m zábradlí přes 20 do 30 kg</t>
  </si>
  <si>
    <t>https://podminky.urs.cz/item/CS_URS_2023_02/767161114</t>
  </si>
  <si>
    <t>"401" 2,5</t>
  </si>
  <si>
    <t>190</t>
  </si>
  <si>
    <t>767651119R</t>
  </si>
  <si>
    <t>Montáž vrat garážových rolovacích zajížděcích nad otvor plochy do 13 m2</t>
  </si>
  <si>
    <t>-1779626211</t>
  </si>
  <si>
    <t>Montáž vrat garážových nebo průmyslových rolovacích zajížděcích nad otvor, plochy přes 9 do 13 m2</t>
  </si>
  <si>
    <t>"109" 1</t>
  </si>
  <si>
    <t xml:space="preserve">"110" 1 </t>
  </si>
  <si>
    <t>191</t>
  </si>
  <si>
    <t>767651220</t>
  </si>
  <si>
    <t>Montáž vrat garážových otvíravých do ocelové zárubně pl přes 6 do 9 m2</t>
  </si>
  <si>
    <t>-638555239</t>
  </si>
  <si>
    <t>Montáž vrat garážových nebo průmyslových otvíravých do ocelové zárubně z dílů, plochy přes 6 do 9 m2</t>
  </si>
  <si>
    <t>https://podminky.urs.cz/item/CS_URS_2023_02/767651220</t>
  </si>
  <si>
    <t>192</t>
  </si>
  <si>
    <t>767881128</t>
  </si>
  <si>
    <t>Montáž bodů záchytného systému do dřevěných trámových konstrukcí sevřením, kotvením</t>
  </si>
  <si>
    <t>-1347418366</t>
  </si>
  <si>
    <t>Montáž záchytného systému proti pádu bodů samostatných nebo v systému s poddajným kotvícím vedením do dřevěných trámových konstrukcí sevřením, kotvení svrchní, objímkou</t>
  </si>
  <si>
    <t>https://podminky.urs.cz/item/CS_URS_2023_02/767881128</t>
  </si>
  <si>
    <t>2+2+2+1</t>
  </si>
  <si>
    <t>193</t>
  </si>
  <si>
    <t>767995112</t>
  </si>
  <si>
    <t>Montáž atypických zámečnických konstrukcí hm přes 5 do 10 kg</t>
  </si>
  <si>
    <t>kg</t>
  </si>
  <si>
    <t>660819097</t>
  </si>
  <si>
    <t>Montáž ostatních atypických zámečnických konstrukcí hmotnosti přes 5 do 10 kg</t>
  </si>
  <si>
    <t>https://podminky.urs.cz/item/CS_URS_2023_02/767995112</t>
  </si>
  <si>
    <t>"nos.-kce pristreseku nad vraty,  jakl profily vc .nateru 40/60/2  a 600mm vc .chem.-kotev do zdiva"</t>
  </si>
  <si>
    <t>18*(3,2*(0,7+0,75+0,25+0,1))*1,1</t>
  </si>
  <si>
    <t>194</t>
  </si>
  <si>
    <t>767995114</t>
  </si>
  <si>
    <t>Montáž atypických zámečnických konstrukcí hm přes 20 do 50 kg</t>
  </si>
  <si>
    <t>1624293864</t>
  </si>
  <si>
    <t>Montáž ostatních atypických zámečnických konstrukcí hmotnosti přes 20 do 50 kg</t>
  </si>
  <si>
    <t>https://podminky.urs.cz/item/CS_URS_2023_02/767995114</t>
  </si>
  <si>
    <t>"mech.ochrana osteni" 160</t>
  </si>
  <si>
    <t>195</t>
  </si>
  <si>
    <t>R767311388</t>
  </si>
  <si>
    <t xml:space="preserve">Střešní výlez atyp 700/1000  vč.zateplení, úpravy krovu D+M  </t>
  </si>
  <si>
    <t>-1191807362</t>
  </si>
  <si>
    <t xml:space="preserve">Střešní výlez atyp 700/1000 vč.zateplení, úpravy krovu D+M </t>
  </si>
  <si>
    <t>"ozn 402" 1</t>
  </si>
  <si>
    <t>196</t>
  </si>
  <si>
    <t>13611228</t>
  </si>
  <si>
    <t>plech ocelový hladký jakost S235JR tl 10mm tabule</t>
  </si>
  <si>
    <t>-2097140985</t>
  </si>
  <si>
    <t>"vnejsi ochrana" ((0,3*0,6*2)+(0,3*1,1))*80*0,001*1,1</t>
  </si>
  <si>
    <t>197</t>
  </si>
  <si>
    <t>55283921</t>
  </si>
  <si>
    <t>trubka ocelová bezešvá hladká jakost 11 353 127x6,3mm</t>
  </si>
  <si>
    <t>-1533648312</t>
  </si>
  <si>
    <t>("vnejsi ochrana" (0,55*2*3)+2,2)*18,8*0,001*1,1</t>
  </si>
  <si>
    <t>198</t>
  </si>
  <si>
    <t>70921370</t>
  </si>
  <si>
    <t>kotvicí bod pro konstrukce z dřevěných nosných trámů s bedněním pomocí 16ti samořezných šroubů dl 300mm</t>
  </si>
  <si>
    <t>-1052619098</t>
  </si>
  <si>
    <t>Poznámka k položce:_x000D_
roznášecí deska 200x200mm pro dřevěné nosníky min  60x120mm</t>
  </si>
  <si>
    <t>199</t>
  </si>
  <si>
    <t>R611733109</t>
  </si>
  <si>
    <t>Dveře vstupni Al.profily a Al.zarubni  1kř otvor 1100/2200  vc.kovani u=1,5    ozn 106   D+M</t>
  </si>
  <si>
    <t>165312694</t>
  </si>
  <si>
    <t>200</t>
  </si>
  <si>
    <t>R553458108</t>
  </si>
  <si>
    <t>Vrata vstupní vnější částeč.prosklené  s nadsvetl. 2500/2650 vc.zarubne ozn 107</t>
  </si>
  <si>
    <t>1851226793</t>
  </si>
  <si>
    <t>201</t>
  </si>
  <si>
    <t>R553458786</t>
  </si>
  <si>
    <t>Vrata garážová rolovací zateplená 3600 x 3600 vc.rolovani, krytu, el.pohonu a DO  ozn 108</t>
  </si>
  <si>
    <t>1890591765</t>
  </si>
  <si>
    <t>202</t>
  </si>
  <si>
    <t>R767161380</t>
  </si>
  <si>
    <t>Zábradlí ocel.profily do zakl z oc.profilu, tr.50/3, 18/1,5, zar.zink a nateru vc.kotveni   D+M ozn 401</t>
  </si>
  <si>
    <t>277619612</t>
  </si>
  <si>
    <t xml:space="preserve">Zábradlí ocel.profily do zakl z oc.profilu, tr.50/3, 18/1,5, zar.zink a nateru vc.kotveni   D+M ozn 401
</t>
  </si>
  <si>
    <t>2,5</t>
  </si>
  <si>
    <t>203</t>
  </si>
  <si>
    <t>14550152</t>
  </si>
  <si>
    <t>profil ocelový svařovaný jakost S235 průřez obdelníkový 60x40x2mm</t>
  </si>
  <si>
    <t>-1831023143</t>
  </si>
  <si>
    <t>Poznámka k položce:_x000D_
Hmotnost: 3,01 kg/m</t>
  </si>
  <si>
    <t>"Jakl profil 60/40/2  " 18*(3,2*(0,7+0,75+0,25+0,1))*1,1*0,001</t>
  </si>
  <si>
    <t>204</t>
  </si>
  <si>
    <t>13010358</t>
  </si>
  <si>
    <t>tyč plochá tažená za studena jakost S235JRC+C 40x4mm</t>
  </si>
  <si>
    <t>903377453</t>
  </si>
  <si>
    <t>Poznámka k položce:_x000D_
Hmotnost: 1,26 kg/m</t>
  </si>
  <si>
    <t xml:space="preserve">"oc.pas.ocel"  </t>
  </si>
  <si>
    <t>0,4*18*1,3*0,001*1,2</t>
  </si>
  <si>
    <t>205</t>
  </si>
  <si>
    <t>998767101</t>
  </si>
  <si>
    <t>Přesun hmot tonážní pro zámečnické konstrukce v objektech v do 6 m</t>
  </si>
  <si>
    <t>88160794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</si>
  <si>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</si>
  <si>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</si>
  <si>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771</t>
  </si>
  <si>
    <t>Podlahy z dlaždic</t>
  </si>
  <si>
    <t>206</t>
  </si>
  <si>
    <t>771574112</t>
  </si>
  <si>
    <t>Montáž podlah keramických hladkých lepených cementovým flexibilním lepidlem přes 9 do 12 ks/m2</t>
  </si>
  <si>
    <t>-753504081</t>
  </si>
  <si>
    <t>Montáž podlah z dlaždic keramických lepených cementovým flexibilním lepidlem hladkých, tloušťky do 10 mm přes 9 do 12 ks/m2</t>
  </si>
  <si>
    <t>https://podminky.urs.cz/item/CS_URS_2023_02/771574112</t>
  </si>
  <si>
    <t>"0P14" 3,6*5,4</t>
  </si>
  <si>
    <t>207</t>
  </si>
  <si>
    <t>59761128</t>
  </si>
  <si>
    <t>dlažba keramická slinutá nemrazuvzdorná do interiéru R9/A povrch hladký/matný tl do 10mm přes 9 do 12ks/m2</t>
  </si>
  <si>
    <t>-923097802</t>
  </si>
  <si>
    <t>19,44*1,1</t>
  </si>
  <si>
    <t>208</t>
  </si>
  <si>
    <t>998771101</t>
  </si>
  <si>
    <t>Přesun hmot tonážní pro podlahy z dlaždic v objektech v do 6 m</t>
  </si>
  <si>
    <t>-775436982</t>
  </si>
  <si>
    <t>Přesun hmot pro podlahy z dlaždic stanovený z hmotnosti přesunovaného materiálu vodorovná dopravní vzdálenost do 50 m v objektech výšky do 6 m</t>
  </si>
  <si>
    <t>https://podminky.urs.cz/item/CS_URS_2023_02/998771101</t>
  </si>
  <si>
    <t>776</t>
  </si>
  <si>
    <t>Podlahy povlakové</t>
  </si>
  <si>
    <t>209</t>
  </si>
  <si>
    <t>776111311</t>
  </si>
  <si>
    <t>Vysátí podkladu povlakových podlah</t>
  </si>
  <si>
    <t>-37581591</t>
  </si>
  <si>
    <t>Příprava podkladu vysátí podlah</t>
  </si>
  <si>
    <t>https://podminky.urs.cz/item/CS_URS_2023_02/776111311</t>
  </si>
  <si>
    <t>"iinp  pvc" 18+13,6+43,2</t>
  </si>
  <si>
    <t>"iiNP koberec" 45,5</t>
  </si>
  <si>
    <t>210</t>
  </si>
  <si>
    <t>776121321</t>
  </si>
  <si>
    <t>Neředěná penetrace savého podkladu povlakových podlah</t>
  </si>
  <si>
    <t>-1904471337</t>
  </si>
  <si>
    <t>Příprava podkladu penetrace neředěná podlah</t>
  </si>
  <si>
    <t>https://podminky.urs.cz/item/CS_URS_2023_02/776121321</t>
  </si>
  <si>
    <t>120,3</t>
  </si>
  <si>
    <t>211</t>
  </si>
  <si>
    <t>776141111</t>
  </si>
  <si>
    <t>Stěrka podlahová nivelační pro vyrovnání podkladu povlakových podlah pevnosti 20 MPa tl do 3 mm</t>
  </si>
  <si>
    <t>684985728</t>
  </si>
  <si>
    <t>Příprava podkladu vyrovnání samonivelační stěrkou podlah min.pevnosti 20 MPa, tloušťky do 3 mm</t>
  </si>
  <si>
    <t>https://podminky.urs.cz/item/CS_URS_2023_02/776141111</t>
  </si>
  <si>
    <t>212</t>
  </si>
  <si>
    <t>776221111</t>
  </si>
  <si>
    <t>Lepení pásů z PVC standardním lepidlem</t>
  </si>
  <si>
    <t>91738663</t>
  </si>
  <si>
    <t>Montáž podlahovin z PVC lepením standardním lepidlem z pásů</t>
  </si>
  <si>
    <t>https://podminky.urs.cz/item/CS_URS_2023_02/776221111</t>
  </si>
  <si>
    <t>213</t>
  </si>
  <si>
    <t>776421111</t>
  </si>
  <si>
    <t>Montáž obvodových lišt lepením</t>
  </si>
  <si>
    <t>-1693881112</t>
  </si>
  <si>
    <t>Montáž lišt obvodových lepených</t>
  </si>
  <si>
    <t>https://podminky.urs.cz/item/CS_URS_2023_02/776421111</t>
  </si>
  <si>
    <t xml:space="preserve">"iiinp" </t>
  </si>
  <si>
    <t>9,6*4</t>
  </si>
  <si>
    <t>4,85+4,85+4,6+4,6</t>
  </si>
  <si>
    <t>4,2+3,4+3,4+4,2</t>
  </si>
  <si>
    <t>9,8+9,8+6,3+4</t>
  </si>
  <si>
    <t>214</t>
  </si>
  <si>
    <t>28411003</t>
  </si>
  <si>
    <t>lišta soklová PVC 30x30mm</t>
  </si>
  <si>
    <t>1447886783</t>
  </si>
  <si>
    <t>102*1,1</t>
  </si>
  <si>
    <t>215</t>
  </si>
  <si>
    <t>28412245</t>
  </si>
  <si>
    <t>krytina podlahová heterogenní š 1,5m tl 2mm</t>
  </si>
  <si>
    <t>-620412616</t>
  </si>
  <si>
    <t>74,84*1,1</t>
  </si>
  <si>
    <t>216</t>
  </si>
  <si>
    <t>998776101</t>
  </si>
  <si>
    <t>Přesun hmot tonážní pro podlahy povlakové v objektech v do 6 m</t>
  </si>
  <si>
    <t>366832367</t>
  </si>
  <si>
    <t>Přesun hmot pro podlahy povlakové stanovený z hmotnosti přesunovaného materiálu vodorovná dopravní vzdálenost do 50 m v objektech výšky do 6 m</t>
  </si>
  <si>
    <t>https://podminky.urs.cz/item/CS_URS_2023_02/998776101</t>
  </si>
  <si>
    <t>783</t>
  </si>
  <si>
    <t>Dokončovací práce - nátěry</t>
  </si>
  <si>
    <t>217</t>
  </si>
  <si>
    <t>783343101</t>
  </si>
  <si>
    <t>Základní jednonásobný impregnační polyuretanový nátěr zámečnických konstrukcí</t>
  </si>
  <si>
    <t>1032431101</t>
  </si>
  <si>
    <t>Základní impregnační nátěr zámečnických konstrukcí aktivátorem rzi na zkorodovaný povrch jednonásobný polyuretanový</t>
  </si>
  <si>
    <t>https://podminky.urs.cz/item/CS_URS_2023_02/783343101</t>
  </si>
  <si>
    <t>0,2*5*4</t>
  </si>
  <si>
    <t>0,2*5,6*1</t>
  </si>
  <si>
    <t>218</t>
  </si>
  <si>
    <t>783344101</t>
  </si>
  <si>
    <t>Základní jednonásobný polyuretanový nátěr zámečnických konstrukcí</t>
  </si>
  <si>
    <t>1876737029</t>
  </si>
  <si>
    <t>Základní nátěr zámečnických konstrukcí jednonásobný polyuretanový</t>
  </si>
  <si>
    <t>https://podminky.urs.cz/item/CS_URS_2023_02/783344101</t>
  </si>
  <si>
    <t>5,12</t>
  </si>
  <si>
    <t>219</t>
  </si>
  <si>
    <t>783937163</t>
  </si>
  <si>
    <t>Krycí dvojnásobný epoxidový rozpouštědlový nátěr betonové podlahy</t>
  </si>
  <si>
    <t>1818365623</t>
  </si>
  <si>
    <t>Krycí (uzavírací) nátěr betonových podlah dvojnásobný epoxidový rozpouštědlový</t>
  </si>
  <si>
    <t>https://podminky.urs.cz/item/CS_URS_2023_02/783937163</t>
  </si>
  <si>
    <t>Poznámka k položce:_x000D_
Krycí (uzavírací) nátěr betonových podlah dvojnásobný _x000D_
odolnost - reakce na ohen A1fl</t>
  </si>
  <si>
    <t>"1S12" 98,3</t>
  </si>
  <si>
    <t>"0P22-23" 27,4+50,2</t>
  </si>
  <si>
    <t>784</t>
  </si>
  <si>
    <t>Dokončovací práce - malby a tapety</t>
  </si>
  <si>
    <t>220</t>
  </si>
  <si>
    <t>784181101</t>
  </si>
  <si>
    <t>Základní akrylátová jednonásobná bezbarvá penetrace podkladu v místnostech v do 3,80 m</t>
  </si>
  <si>
    <t>-427725659</t>
  </si>
  <si>
    <t>Penetrace podkladu jednonásobná základní akrylátová bezbarvá v místnostech výšky do 3,80 m</t>
  </si>
  <si>
    <t>https://podminky.urs.cz/item/CS_URS_2023_02/784181101</t>
  </si>
  <si>
    <t>"stropy - štuk" 176</t>
  </si>
  <si>
    <t>"steny" 539</t>
  </si>
  <si>
    <t>"SDK"45,5</t>
  </si>
  <si>
    <t>221</t>
  </si>
  <si>
    <t>784321031</t>
  </si>
  <si>
    <t>Dvojnásobné silikátové bílé malby v místnosti v do 3,80 m</t>
  </si>
  <si>
    <t>1703842364</t>
  </si>
  <si>
    <t>Malby silikátové dvojnásobné, bílé v místnostech výšky do 3,80 m</t>
  </si>
  <si>
    <t>https://podminky.urs.cz/item/CS_URS_2023_02/784321031</t>
  </si>
  <si>
    <t>760,5</t>
  </si>
  <si>
    <t>D.2.2.a.1B - Bourací práce</t>
  </si>
  <si>
    <t xml:space="preserve">      96 - Bourání konstrukcí</t>
  </si>
  <si>
    <t xml:space="preserve">    997 - Přesun sutě</t>
  </si>
  <si>
    <t>113106292</t>
  </si>
  <si>
    <t>Rozebrání vozovek ze silničních dílců spáry zalité cementovou maltou strojně pl přes 50 do 200 m2</t>
  </si>
  <si>
    <t>552795481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</si>
  <si>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cementovou maltou</t>
  </si>
  <si>
    <t>https://podminky.urs.cz/item/CS_URS_2023_02/113106292</t>
  </si>
  <si>
    <t>"zpev.plocha - bet.desky, panely u objektu"</t>
  </si>
  <si>
    <t>10,2*10,2</t>
  </si>
  <si>
    <t>113108442</t>
  </si>
  <si>
    <t>Rozrytí krytu z kameniva bez zhutnění s živičným pojivem</t>
  </si>
  <si>
    <t>-314349731</t>
  </si>
  <si>
    <t>Rozrytí vrstvy krytu nebo podkladu z kameniva bez zhutnění, bez vyrovnání rozrytého materiálu, pro jakékoliv tloušťky se živičným pojivem</t>
  </si>
  <si>
    <t>https://podminky.urs.cz/item/CS_URS_2023_02/113108442</t>
  </si>
  <si>
    <t>"vybourání asfl.plochy" 13*4</t>
  </si>
  <si>
    <t>113107112</t>
  </si>
  <si>
    <t>Odstranění podkladu z kameniva těženého tl přes 100 do 200 mm ručně</t>
  </si>
  <si>
    <t>1818039836</t>
  </si>
  <si>
    <t>Odstranění podkladů nebo krytů ručně s přemístěním hmot na skládku na vzdálenost do 3 m nebo s naložením na dopravní prostředek z kameniva těženého, o tl. vrstvy přes 100 do 200 mm</t>
  </si>
  <si>
    <t>https://podminky.urs.cz/item/CS_URS_2023_02/113107112</t>
  </si>
  <si>
    <t>762342813</t>
  </si>
  <si>
    <t>Demontáž laťování střech z latí osové vzdálenosti přes 0,50 m</t>
  </si>
  <si>
    <t>1569195954</t>
  </si>
  <si>
    <t>Demontáž bednění a laťování laťování střech sklonu do 60° se všemi nadstřešními konstrukcemi, z latí průřezové plochy do 25 cm2 při osové vzdálenosti přes 0,50 m</t>
  </si>
  <si>
    <t>https://podminky.urs.cz/item/CS_URS_2023_02/762342813</t>
  </si>
  <si>
    <t>"pristresek "10*7</t>
  </si>
  <si>
    <t>763431801</t>
  </si>
  <si>
    <t>Demontáž minerálního podhledu zavěšeného na viditelném roštu</t>
  </si>
  <si>
    <t>-1332617656</t>
  </si>
  <si>
    <t>Demontáž podhledu minerálního na zavěšeném na roštu viditelném</t>
  </si>
  <si>
    <t>https://podminky.urs.cz/item/CS_URS_2023_02/763431801</t>
  </si>
  <si>
    <t>"IINP cast  1P07" 8,1*1,15</t>
  </si>
  <si>
    <t>"INP 0p14" 37,3</t>
  </si>
  <si>
    <t>764001841</t>
  </si>
  <si>
    <t>Demontáž krytiny ze šablon do suti</t>
  </si>
  <si>
    <t>-415753565</t>
  </si>
  <si>
    <t>Demontáž klempířských konstrukcí krytiny ze šablon do suti</t>
  </si>
  <si>
    <t>https://podminky.urs.cz/item/CS_URS_2023_02/764001841</t>
  </si>
  <si>
    <t>767161821</t>
  </si>
  <si>
    <t>Demontáž zábradlí schodišťového rozebíratelného hmotnosti 1 m zábradlí do 20 kg do suti</t>
  </si>
  <si>
    <t>-1965476253</t>
  </si>
  <si>
    <t>Demontáž zábradlí do suti schodišťového rozebíratelný spoj hmotnosti 1 m zábradlí do 20 kg</t>
  </si>
  <si>
    <t>https://podminky.urs.cz/item/CS_URS_2023_02/767161821</t>
  </si>
  <si>
    <t>"zapad vnejsi schodiste"  12+2+2</t>
  </si>
  <si>
    <t>767832801</t>
  </si>
  <si>
    <t>Demontáž venkovních požárních žebříků se ochranným košem</t>
  </si>
  <si>
    <t>55809341</t>
  </si>
  <si>
    <t>Demontáž venkovních požárních žebříků s ochranným košem</t>
  </si>
  <si>
    <t>https://podminky.urs.cz/item/CS_URS_2023_02/767832801</t>
  </si>
  <si>
    <t>767832802</t>
  </si>
  <si>
    <t>Demontáž venkovních požárních žebříků bez ochranného koše</t>
  </si>
  <si>
    <t>-338110712</t>
  </si>
  <si>
    <t>https://podminky.urs.cz/item/CS_URS_2023_02/767832802</t>
  </si>
  <si>
    <t>919735113</t>
  </si>
  <si>
    <t>Řezání stávajícího živičného krytu hl přes 100 do 150 mm</t>
  </si>
  <si>
    <t>573325303</t>
  </si>
  <si>
    <t>Řezání stávajícího živičného krytu nebo podkladu hloubky přes 100 do 150 mm</t>
  </si>
  <si>
    <t>https://podminky.urs.cz/item/CS_URS_2023_02/919735113</t>
  </si>
  <si>
    <t>"rozhraní stav a nove azreizovane asf.plochy"</t>
  </si>
  <si>
    <t>4+13,5</t>
  </si>
  <si>
    <t>952901111</t>
  </si>
  <si>
    <t>Vyčištění budov bytové a občanské výstavby při výšce podlaží do 4 m</t>
  </si>
  <si>
    <t>835569207</t>
  </si>
  <si>
    <t>Vyčištění budov nebo objektů před předáním do užívání budov bytové nebo občanské výstavby, světlé výšky podlaží do 4 m</t>
  </si>
  <si>
    <t>https://podminky.urs.cz/item/CS_URS_2023_02/952901111</t>
  </si>
  <si>
    <t>"INP"  58,2+27,4+50,2</t>
  </si>
  <si>
    <t>"IINP"  12,7+19,2+43,7+48,3</t>
  </si>
  <si>
    <t>961044111</t>
  </si>
  <si>
    <t>Bourání základů z betonu prostého</t>
  </si>
  <si>
    <t>-2011210707</t>
  </si>
  <si>
    <t>Bourání základů z betonu prostého</t>
  </si>
  <si>
    <t>https://podminky.urs.cz/item/CS_URS_2023_02/961044111</t>
  </si>
  <si>
    <t>"zapad stena pod schodiste"   10*0,8*1</t>
  </si>
  <si>
    <t>"operka"  10,5*0,5*0,8</t>
  </si>
  <si>
    <t>962032241</t>
  </si>
  <si>
    <t>Bourání zdiva z cihel pálených nebo vápenopískových na MC přes 1 m3</t>
  </si>
  <si>
    <t>-1950757699</t>
  </si>
  <si>
    <t>Bourání zdiva nadzákladového z cihel nebo tvárnic z cihel pálených nebo vápenopískových, na maltu cementovou, objemu přes 1 m3</t>
  </si>
  <si>
    <t>https://podminky.urs.cz/item/CS_URS_2023_02/962032241</t>
  </si>
  <si>
    <t>"IPP" 1,1*2,2*0,45</t>
  </si>
  <si>
    <t>"INP" 2,2*2,2*0,45</t>
  </si>
  <si>
    <t>"IINP" 1,2*2,2*0,45</t>
  </si>
  <si>
    <t>3*2,3*0,45</t>
  </si>
  <si>
    <t>962042321</t>
  </si>
  <si>
    <t>Bourání zdiva nadzákladového z betonu prostého přes 1 m3</t>
  </si>
  <si>
    <t>-600277212</t>
  </si>
  <si>
    <t>Bourání zdiva z betonu prostého nadzákladového objemu přes 1 m3</t>
  </si>
  <si>
    <t>https://podminky.urs.cz/item/CS_URS_2023_02/962042321</t>
  </si>
  <si>
    <t>"zapad stena pod schody" 2*8,5*0,5</t>
  </si>
  <si>
    <t>"operna stena - ztrac.bedneni"10,5*2,5*0,4</t>
  </si>
  <si>
    <t>963042819</t>
  </si>
  <si>
    <t>Bourání schodišťových stupňů betonových zhotovených na místě</t>
  </si>
  <si>
    <t>656885388</t>
  </si>
  <si>
    <t>https://podminky.urs.cz/item/CS_URS_2023_02/963042819</t>
  </si>
  <si>
    <t>"vnejsi bocni schodiste " (13+11)*1,8</t>
  </si>
  <si>
    <t>965042241</t>
  </si>
  <si>
    <t>Bourání podkladů pod dlažby nebo mazanin betonových nebo z litého asfaltu tl přes 100 mm pl přes 4 m2</t>
  </si>
  <si>
    <t>-1670059142</t>
  </si>
  <si>
    <t>Bourání mazanin betonových nebo z litého asfaltu tl. přes 100 mm, plochy přes 4 m2</t>
  </si>
  <si>
    <t>https://podminky.urs.cz/item/CS_URS_2023_02/965042241</t>
  </si>
  <si>
    <t>"bet.mazanina uschodu"  (2*(2,1+2,3+2,5))*0,15</t>
  </si>
  <si>
    <t>973031324</t>
  </si>
  <si>
    <t>Vysekání kapes ve zdivu cihelném na MV nebo MVC pl do 0,10 m2 hl do 150 mm</t>
  </si>
  <si>
    <t>-1316157535</t>
  </si>
  <si>
    <t>Vysekání výklenků nebo kapes ve zdivu z cihel na maltu vápennou nebo vápenocementovou kapes, plochy do 0,10 m2, hl. do 150 mm</t>
  </si>
  <si>
    <t>https://podminky.urs.cz/item/CS_URS_2023_02/973031324</t>
  </si>
  <si>
    <t>"INP" 4</t>
  </si>
  <si>
    <t>973031344</t>
  </si>
  <si>
    <t>Vysekání kapes ve zdivu cihelném na MV nebo MVC pl do 0,25 m2 hl do 150 mm</t>
  </si>
  <si>
    <t>1019368739</t>
  </si>
  <si>
    <t>Vysekání výklenků nebo kapes ve zdivu z cihel na maltu vápennou nebo vápenocementovou kapes, plochy do 0,25 m2, hl. do 150 mm</t>
  </si>
  <si>
    <t>https://podminky.urs.cz/item/CS_URS_2023_02/973031344</t>
  </si>
  <si>
    <t>"IPP" 4*3</t>
  </si>
  <si>
    <t>"INP" 4*2</t>
  </si>
  <si>
    <t>"IINP" 4*2</t>
  </si>
  <si>
    <t>973031812</t>
  </si>
  <si>
    <t>Vysekání kapes ve zdivu cihelném na MV nebo MVC pro zavázání příček tl do 100 mm</t>
  </si>
  <si>
    <t>357788566</t>
  </si>
  <si>
    <t>Vysekání výklenků nebo kapes ve zdivu z cihel na maltu vápennou nebo vápenocementovou kapes pro zavázání nových příček, tl. do 100 mm</t>
  </si>
  <si>
    <t>https://podminky.urs.cz/item/CS_URS_2023_02/973031812</t>
  </si>
  <si>
    <t>"IINP" 2,8</t>
  </si>
  <si>
    <t>975022341</t>
  </si>
  <si>
    <t>Podchycení nadzákladového zdiva tl přes 450 do 600 mm dřevěnou výztuhou v do 3 m dl podchycení do 3 m</t>
  </si>
  <si>
    <t>-918423515</t>
  </si>
  <si>
    <t>Podchycení nadzákladového zdiva dřevěnou výztuhou v. podchycení do 3 m, při tl. zdiva přes 450 do 600 mm a délce podchycení do 3 m</t>
  </si>
  <si>
    <t>https://podminky.urs.cz/item/CS_URS_2023_02/975022341</t>
  </si>
  <si>
    <t>"IPP" 1,5</t>
  </si>
  <si>
    <t>"INP"  2,2</t>
  </si>
  <si>
    <t>"IINP" 3,4+1,3</t>
  </si>
  <si>
    <t>978013191</t>
  </si>
  <si>
    <t>Otlučení (osekání) vnitřní vápenné nebo vápenocementové omítky stěn v rozsahu přes 50 do 100 %</t>
  </si>
  <si>
    <t>1806894636</t>
  </si>
  <si>
    <t>Otlučení vápenných nebo vápenocementových omítek vnitřních ploch stěn s vyškrabáním spar, s očištěním zdiva, v rozsahu přes 50 do 100 %</t>
  </si>
  <si>
    <t>https://podminky.urs.cz/item/CS_URS_2023_02/978013191</t>
  </si>
  <si>
    <t>"IPP okol o dveří" 0,5*(2+2+1,5)</t>
  </si>
  <si>
    <t>"INP oklo otvrou"  0,4*(2,1+2,1+2,2)</t>
  </si>
  <si>
    <t>"IINP okolo otvorů" 0,4*(2,1+2,1+2,1+3+1,1)</t>
  </si>
  <si>
    <t>981332111</t>
  </si>
  <si>
    <t>Demolice ocelových konstrukcí hal, technologických zařízení apod.</t>
  </si>
  <si>
    <t>507734760</t>
  </si>
  <si>
    <t>Demolice ocelových konstrukcí hal, sil, technologických zařízení apod. jakýmkoliv způsobem</t>
  </si>
  <si>
    <t>https://podminky.urs.cz/item/CS_URS_2023_02/981332111</t>
  </si>
  <si>
    <t xml:space="preserve">"demolice oc.kce přítřešku,  předpokládané rozmery 10*6, výška 4m"  </t>
  </si>
  <si>
    <t>4*6*0,025</t>
  </si>
  <si>
    <t>10*0,018*2</t>
  </si>
  <si>
    <t>6,5*7*0,012</t>
  </si>
  <si>
    <t>Bourání konstrukcí</t>
  </si>
  <si>
    <t>997</t>
  </si>
  <si>
    <t>Přesun sutě</t>
  </si>
  <si>
    <t>997006512</t>
  </si>
  <si>
    <t>Vodorovné doprava suti s naložením a složením na skládku přes 100 m do 1 km</t>
  </si>
  <si>
    <t>1883963613</t>
  </si>
  <si>
    <t>Vodorovná doprava suti na skládku s naložením na dopravní prostředek a složením přes 100 m do 1 km</t>
  </si>
  <si>
    <t>https://podminky.urs.cz/item/CS_URS_2023_02/997006512</t>
  </si>
  <si>
    <t>997006519</t>
  </si>
  <si>
    <t>Příplatek k vodorovnému přemístění suti na skládku ZKD 1 km přes 1 km</t>
  </si>
  <si>
    <t>-1760498446</t>
  </si>
  <si>
    <t>Vodorovná doprava suti na skládku Příplatek k ceně -6512 za každý další i započatý 1 km</t>
  </si>
  <si>
    <t>https://podminky.urs.cz/item/CS_URS_2023_02/997006519</t>
  </si>
  <si>
    <t>184,025*24 'Přepočtené koeficientem množství</t>
  </si>
  <si>
    <t>997013112</t>
  </si>
  <si>
    <t>Vnitrostaveništní doprava suti a vybouraných hmot pro budovy v přes 6 do 9 m s použitím mechanizace</t>
  </si>
  <si>
    <t>-643498152</t>
  </si>
  <si>
    <t>Vnitrostaveništní doprava suti a vybouraných hmot vodorovně do 50 m svisle s použitím mechanizace pro budovy a haly výšky přes 6 do 9 m</t>
  </si>
  <si>
    <t>https://podminky.urs.cz/item/CS_URS_2023_02/997013112</t>
  </si>
  <si>
    <t>"bourane otvory ve zdivu " 14,7</t>
  </si>
  <si>
    <t>14,7*0,6 'Přepočtené koeficientem množství</t>
  </si>
  <si>
    <t>997013219</t>
  </si>
  <si>
    <t>Příplatek k vnitrostaveništní dopravě suti a vybouraných hmot za zvětšenou dopravu suti ZKD 10 m</t>
  </si>
  <si>
    <t>-2003921172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</si>
  <si>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</si>
  <si>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https://podminky.urs.cz/item/CS_URS_2023_02/997013219</t>
  </si>
  <si>
    <t>997013631</t>
  </si>
  <si>
    <t>Poplatek za uložení na skládce (skládkovné) stavebního odpadu směsného kód odpadu 17 09 04</t>
  </si>
  <si>
    <t>2140737693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</si>
  <si>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</si>
  <si>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</si>
  <si>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D.2.2.a.3 - Zdravotechnika</t>
  </si>
  <si>
    <t xml:space="preserve">    96 - Bourání konstrukcí</t>
  </si>
  <si>
    <t>PSV - Práce a dodávky PSV</t>
  </si>
  <si>
    <t xml:space="preserve">    721 - Zdravotechnika - vnitřní kanalizace</t>
  </si>
  <si>
    <t>1855086899</t>
  </si>
  <si>
    <t>1*0,8*1,1*0,4</t>
  </si>
  <si>
    <t>-529394171</t>
  </si>
  <si>
    <t>1*0,8*1,1*0,6</t>
  </si>
  <si>
    <t>535129917</t>
  </si>
  <si>
    <t>0,352+0,528</t>
  </si>
  <si>
    <t>2078126021</t>
  </si>
  <si>
    <t>0,88</t>
  </si>
  <si>
    <t>0,88*19 'Přepočtené koeficientem množství</t>
  </si>
  <si>
    <t>1062592100</t>
  </si>
  <si>
    <t>709539711</t>
  </si>
  <si>
    <t>0,88*1,6</t>
  </si>
  <si>
    <t>175151101</t>
  </si>
  <si>
    <t>Obsypání potrubí strojně sypaninou bez prohození, uloženou do 3 m</t>
  </si>
  <si>
    <t>1683256105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</si>
  <si>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</si>
  <si>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https://podminky.urs.cz/item/CS_URS_2023_02/175151101</t>
  </si>
  <si>
    <t>1*0,8*1,1*0,9</t>
  </si>
  <si>
    <t>58337310</t>
  </si>
  <si>
    <t>štěrkopísek frakce 0/4</t>
  </si>
  <si>
    <t>498910369</t>
  </si>
  <si>
    <t>0,792*1,6</t>
  </si>
  <si>
    <t>971042351</t>
  </si>
  <si>
    <t>Vybourání otvorů v betonových příčkách a zdech pl do 0,09 m2 tl do 450 mm</t>
  </si>
  <si>
    <t>-873909216</t>
  </si>
  <si>
    <t>Vybourání otvorů v betonových příčkách a zdech základových nebo nadzákladových plochy do 0,09 m2, tl. do 450 mm</t>
  </si>
  <si>
    <t>https://podminky.urs.cz/item/CS_URS_2023_02/971042351</t>
  </si>
  <si>
    <t>974031154</t>
  </si>
  <si>
    <t>Vysekání rýh ve zdivu cihelném hl do 100 mm š do 150 mm</t>
  </si>
  <si>
    <t>655798209</t>
  </si>
  <si>
    <t>Vysekání rýh ve zdivu cihelném na maltu vápennou nebo vápenocementovou do hl. 100 mm a šířky do 150 mm</t>
  </si>
  <si>
    <t>https://podminky.urs.cz/item/CS_URS_2023_02/974031154</t>
  </si>
  <si>
    <t>"iinp" 3,2</t>
  </si>
  <si>
    <t>"INp" 0,5+1</t>
  </si>
  <si>
    <t>1519808470</t>
  </si>
  <si>
    <t>-1232797969</t>
  </si>
  <si>
    <t>0,216*24 'Přepočtené koeficientem množství</t>
  </si>
  <si>
    <t>997013152</t>
  </si>
  <si>
    <t>Vnitrostaveništní doprava suti a vybouraných hmot pro budovy v přes 6 do 9 m s omezením mechanizace</t>
  </si>
  <si>
    <t>-1255821736</t>
  </si>
  <si>
    <t>Vnitrostaveništní doprava suti a vybouraných hmot vodorovně do 50 m svisle s omezením mechanizace pro budovy a haly výšky přes 6 do 9 m</t>
  </si>
  <si>
    <t>https://podminky.urs.cz/item/CS_URS_2023_02/997013152</t>
  </si>
  <si>
    <t>0,216*0,6 'Přepočtené koeficientem množství</t>
  </si>
  <si>
    <t>997013211</t>
  </si>
  <si>
    <t>Vnitrostaveništní doprava suti a vybouraných hmot pro budovy v do 6 m ručně</t>
  </si>
  <si>
    <t>1950677259</t>
  </si>
  <si>
    <t>Vnitrostaveništní doprava suti a vybouraných hmot vodorovně do 50 m svisle ručně pro budovy a haly výšky do 6 m</t>
  </si>
  <si>
    <t>https://podminky.urs.cz/item/CS_URS_2023_02/997013211</t>
  </si>
  <si>
    <t>0,216*0,1 'Přepočtené koeficientem množství</t>
  </si>
  <si>
    <t>1201595645</t>
  </si>
  <si>
    <t>997013871</t>
  </si>
  <si>
    <t>Poplatek za uložení stavebního odpadu na recyklační skládce (skládkovné) směsného stavebního a demoličního kód odpadu 17 09 04</t>
  </si>
  <si>
    <t>-316772988</t>
  </si>
  <si>
    <t>Poplatek za uložení stavebního odpadu na recyklační skládce (skládkovné) směsného stavebního a demoličního zatříděného do Katalogu odpadů pod kódem 17 09 04</t>
  </si>
  <si>
    <t>https://podminky.urs.cz/item/CS_URS_2023_02/997013871</t>
  </si>
  <si>
    <t>Práce a dodávky PSV</t>
  </si>
  <si>
    <t>721</t>
  </si>
  <si>
    <t>Zdravotechnika - vnitřní kanalizace</t>
  </si>
  <si>
    <t>721173401</t>
  </si>
  <si>
    <t>Potrubí kanalizační z PVC SN 4 svodné DN 110</t>
  </si>
  <si>
    <t>-1045074568</t>
  </si>
  <si>
    <t>Potrubí z trub PVC SN4 svodné (ležaté) DN 110</t>
  </si>
  <si>
    <t>https://podminky.urs.cz/item/CS_URS_2023_02/721173401</t>
  </si>
  <si>
    <t>721173704</t>
  </si>
  <si>
    <t>Potrubí kanalizační z PE odpadní DN 70</t>
  </si>
  <si>
    <t>-1325375435</t>
  </si>
  <si>
    <t>Potrubí z trub polyetylenových svařované odpadní (svislé) DN 70</t>
  </si>
  <si>
    <t>https://podminky.urs.cz/item/CS_URS_2023_02/721173704</t>
  </si>
  <si>
    <t>"ipp"1</t>
  </si>
  <si>
    <t>721173722</t>
  </si>
  <si>
    <t>Potrubí kanalizační z PE připojovací DN 40</t>
  </si>
  <si>
    <t>-1080925869</t>
  </si>
  <si>
    <t>Potrubí z trub polyetylenových svařované připojovací DN 40</t>
  </si>
  <si>
    <t>https://podminky.urs.cz/item/CS_URS_2023_02/721173722</t>
  </si>
  <si>
    <t>"iinp" 2,6</t>
  </si>
  <si>
    <t>721173723</t>
  </si>
  <si>
    <t>Potrubí kanalizační z PE připojovací DN 50</t>
  </si>
  <si>
    <t>-59099449</t>
  </si>
  <si>
    <t>Potrubí z trub polyetylenových svařované připojovací DN 50</t>
  </si>
  <si>
    <t>https://podminky.urs.cz/item/CS_URS_2023_02/721173723</t>
  </si>
  <si>
    <t>"ipp" 4-1</t>
  </si>
  <si>
    <t>"inp" 3,4+5,6</t>
  </si>
  <si>
    <t>"iinp" 2,8</t>
  </si>
  <si>
    <t>721194105</t>
  </si>
  <si>
    <t>Vyvedení a upevnění odpadních výpustek DN 50</t>
  </si>
  <si>
    <t>-1255285584</t>
  </si>
  <si>
    <t>Vyměření přípojek na potrubí vyvedení a upevnění odpadních výpustek DN 50</t>
  </si>
  <si>
    <t>https://podminky.urs.cz/item/CS_URS_2023_02/721194105</t>
  </si>
  <si>
    <t>721229111</t>
  </si>
  <si>
    <t>Montáž zápachové uzávěrky pro pračku a myčku do DN 50 ostatní typ</t>
  </si>
  <si>
    <t>-1045435361</t>
  </si>
  <si>
    <t>Zápachové uzávěrky montáž zápachových uzávěrek ostatních typů do DN 50</t>
  </si>
  <si>
    <t>https://podminky.urs.cz/item/CS_URS_2023_02/721229111</t>
  </si>
  <si>
    <t>HLE.HL21.2</t>
  </si>
  <si>
    <t>Vtok (nálevka) DN32 se zápachovou uzávěrkou a kuličkou pro suchý stav</t>
  </si>
  <si>
    <t>476650901</t>
  </si>
  <si>
    <t>721274121</t>
  </si>
  <si>
    <t>Přivzdušňovací ventil vnitřní odpadních potrubí DN od 32 do 50</t>
  </si>
  <si>
    <t>-134768393</t>
  </si>
  <si>
    <t>Ventily přivzdušňovací odpadních potrubí vnitřní od DN 32 do DN 50</t>
  </si>
  <si>
    <t>https://podminky.urs.cz/item/CS_URS_2023_02/721274121</t>
  </si>
  <si>
    <t>721290111</t>
  </si>
  <si>
    <t>Zkouška těsnosti potrubí kanalizace vodou DN do 125</t>
  </si>
  <si>
    <t>858622869</t>
  </si>
  <si>
    <t>Zkouška těsnosti kanalizace v objektech vodou do DN 125</t>
  </si>
  <si>
    <t>https://podminky.urs.cz/item/CS_URS_2023_02/721290111</t>
  </si>
  <si>
    <t>1,5+1+17,4</t>
  </si>
  <si>
    <t>998721102</t>
  </si>
  <si>
    <t>Přesun hmot tonážní pro vnitřní kanalizace v objektech v přes 6 do 12 m</t>
  </si>
  <si>
    <t>-1930569000</t>
  </si>
  <si>
    <t>Přesun hmot pro vnitřní kanalizace stanovený z hmotnosti přesunovaného materiálu vodorovná dopravní vzdálenost do 50 m v objektech výšky přes 6 do 12 m</t>
  </si>
  <si>
    <t>https://podminky.urs.cz/item/CS_URS_2023_02/998721102</t>
  </si>
  <si>
    <t xml:space="preserve">D.2.2.a.4 - Vytápění </t>
  </si>
  <si>
    <t xml:space="preserve">    730 - Ústřední vytápění</t>
  </si>
  <si>
    <t xml:space="preserve">    732 - Ústřední vytápění - strojovny</t>
  </si>
  <si>
    <t xml:space="preserve">    733 - Rozvod potrubí</t>
  </si>
  <si>
    <t xml:space="preserve">    734 - Armatury</t>
  </si>
  <si>
    <t xml:space="preserve">    735 - Otopná tělesa</t>
  </si>
  <si>
    <t>713463111</t>
  </si>
  <si>
    <t>Montáž izolace tepelné potrubí potrubními pouzdry bez úpravy staženými drátem 1x D přes 50 do 100 mm</t>
  </si>
  <si>
    <t>266766276</t>
  </si>
  <si>
    <t>Montáž izolace tepelné potrubí a ohybů tvarovkami nebo deskami potrubními pouzdry bez povrchové úpravy (izolační materiál ve specifikaci) staženými pozinkovaným drátem potrubí jednovrstvá D do 100 mm</t>
  </si>
  <si>
    <t>https://podminky.urs.cz/item/CS_URS_2023_02/713463111</t>
  </si>
  <si>
    <t>55+72+10,8+51,8</t>
  </si>
  <si>
    <t>28377096</t>
  </si>
  <si>
    <t>pouzdro izolační potrubní z pěnového polyetylenu 15/20mm</t>
  </si>
  <si>
    <t>-2007714391</t>
  </si>
  <si>
    <t>28377106</t>
  </si>
  <si>
    <t>pouzdro izolační potrubní z pěnového polyetylenu 18/20mm</t>
  </si>
  <si>
    <t>-259911571</t>
  </si>
  <si>
    <t>28377045</t>
  </si>
  <si>
    <t>pouzdro izolační potrubní z pěnového polyetylenu 22/20mm</t>
  </si>
  <si>
    <t>-1786623581</t>
  </si>
  <si>
    <t>10,8</t>
  </si>
  <si>
    <t>28377048</t>
  </si>
  <si>
    <t>pouzdro izolační potrubní z pěnového polyetylenu 28/20mm</t>
  </si>
  <si>
    <t>1575787273</t>
  </si>
  <si>
    <t>51,8</t>
  </si>
  <si>
    <t>998713201</t>
  </si>
  <si>
    <t>Přesun hmot procentní pro izolace tepelné v objektech v do 6 m</t>
  </si>
  <si>
    <t>%</t>
  </si>
  <si>
    <t>1230425266</t>
  </si>
  <si>
    <t>Přesun hmot pro izolace tepelné stanovený procentní sazbou (%) z ceny vodorovná dopravní vzdálenost do 50 m v objektech výšky do 6 m</t>
  </si>
  <si>
    <t>https://podminky.urs.cz/item/CS_URS_2023_02/998713201</t>
  </si>
  <si>
    <t>730</t>
  </si>
  <si>
    <t>Ústřední vytápění</t>
  </si>
  <si>
    <t>732</t>
  </si>
  <si>
    <t>Ústřední vytápění - strojovny</t>
  </si>
  <si>
    <t>732421549R</t>
  </si>
  <si>
    <t>Čerpadla skupina teplovodní oběhová pro teplovodní vytápění výška do 8,0 m</t>
  </si>
  <si>
    <t>soubor</t>
  </si>
  <si>
    <t>-1409551770</t>
  </si>
  <si>
    <t>Čerpadla skupina teplovodní oběhová pro teplovodní vytápění (elektronicky řízená) PN 10, do 110°C DN přípojky/dopravní výška H (m) - čerpací výkon Q (m3/h) DN 32 / do 8,0 m</t>
  </si>
  <si>
    <t>730780940R</t>
  </si>
  <si>
    <t xml:space="preserve">Topna a tlaková zkouska dle CSN </t>
  </si>
  <si>
    <t>hod</t>
  </si>
  <si>
    <t>-1390552441</t>
  </si>
  <si>
    <t>732481789R</t>
  </si>
  <si>
    <t xml:space="preserve">Regualce topne vetve  </t>
  </si>
  <si>
    <t>-291636088</t>
  </si>
  <si>
    <t xml:space="preserve">Regualce topne vetve </t>
  </si>
  <si>
    <t>998732102</t>
  </si>
  <si>
    <t>Přesun hmot tonážní pro strojovny v objektech v přes 6 do 12 m</t>
  </si>
  <si>
    <t>1705990106</t>
  </si>
  <si>
    <t>Přesun hmot pro strojovny stanovený z hmotnosti přesunovaného materiálu vodorovná dopravní vzdálenost do 50 m v objektech výšky přes 6 do 12 m</t>
  </si>
  <si>
    <t>https://podminky.urs.cz/item/CS_URS_2023_02/998732102</t>
  </si>
  <si>
    <t>733</t>
  </si>
  <si>
    <t>Rozvod potrubí</t>
  </si>
  <si>
    <t>733222102</t>
  </si>
  <si>
    <t>Potrubí měděné polotvrdé spojované měkkým pájením D 15x1 mm</t>
  </si>
  <si>
    <t>-78775209</t>
  </si>
  <si>
    <t>Potrubí z trubek měděných polotvrdých spojovaných měkkým pájením Ø 15/1</t>
  </si>
  <si>
    <t>https://podminky.urs.cz/item/CS_URS_2023_02/733222102</t>
  </si>
  <si>
    <t>(1,8+8,9+3,5+3,8+3)*2</t>
  </si>
  <si>
    <t>0,5*2*13</t>
  </si>
  <si>
    <t>733222103</t>
  </si>
  <si>
    <t>Potrubí měděné polotvrdé spojované měkkým pájením D 18x1 mm</t>
  </si>
  <si>
    <t>-1396708306</t>
  </si>
  <si>
    <t>Potrubí z trubek měděných polotvrdých spojovaných měkkým pájením Ø 18/1</t>
  </si>
  <si>
    <t>https://podminky.urs.cz/item/CS_URS_2023_02/733222103</t>
  </si>
  <si>
    <t>2*(3,6+3,3+2+4,6+3,8)</t>
  </si>
  <si>
    <t>(1,4+4,5+5,6)*2</t>
  </si>
  <si>
    <t>3,6*2*2</t>
  </si>
  <si>
    <t>733222104</t>
  </si>
  <si>
    <t>Potrubí měděné polotvrdé spojované měkkým pájením D 22x1 mm</t>
  </si>
  <si>
    <t>-1319161564</t>
  </si>
  <si>
    <t>Potrubí z trubek měděných polotvrdých spojovaných měkkým pájením Ø 22/1</t>
  </si>
  <si>
    <t>https://podminky.urs.cz/item/CS_URS_2023_02/733222104</t>
  </si>
  <si>
    <t>5,4*2</t>
  </si>
  <si>
    <t>733223105</t>
  </si>
  <si>
    <t>Potrubí měděné tvrdé spojované měkkým pájením D 28x1,5 mm</t>
  </si>
  <si>
    <t>1571046374</t>
  </si>
  <si>
    <t>Potrubí z trubek měděných tvrdých spojovaných měkkým pájením Ø 28/1,5</t>
  </si>
  <si>
    <t>https://podminky.urs.cz/item/CS_URS_2023_02/733223105</t>
  </si>
  <si>
    <t>2*(2,2+0,6+10,2+12,9)</t>
  </si>
  <si>
    <t>733224205</t>
  </si>
  <si>
    <t>Příplatek k potrubí měděnému za potrubí vedené v kotelnách nebo strojovnách D 28x1,5 mm</t>
  </si>
  <si>
    <t>-1629868588</t>
  </si>
  <si>
    <t>Potrubí z trubek měděných Příplatek k cenám za potrubí vedené v kotelnách a strojovnách Ø 28/1,5</t>
  </si>
  <si>
    <t>https://podminky.urs.cz/item/CS_URS_2023_02/733224205</t>
  </si>
  <si>
    <t>2*2,5</t>
  </si>
  <si>
    <t>733224222</t>
  </si>
  <si>
    <t>Příplatek k potrubí měděnému za zhotovení přípojky z trubek měděných D 15x1 mm</t>
  </si>
  <si>
    <t>94360003</t>
  </si>
  <si>
    <t>Potrubí z trubek měděných Příplatek k cenám za zhotovení přípojky z trubek měděných Ø 15/1</t>
  </si>
  <si>
    <t>https://podminky.urs.cz/item/CS_URS_2023_02/733224222</t>
  </si>
  <si>
    <t>8*2</t>
  </si>
  <si>
    <t>733224223</t>
  </si>
  <si>
    <t>Příplatek k potrubí měděnému za zhotovení přípojky z trubek měděných D 18x1 mm</t>
  </si>
  <si>
    <t>-787576025</t>
  </si>
  <si>
    <t>Potrubí z trubek měděných Příplatek k cenám za zhotovení přípojky z trubek měděných Ø 18/1</t>
  </si>
  <si>
    <t>https://podminky.urs.cz/item/CS_URS_2023_02/733224223</t>
  </si>
  <si>
    <t>4*2</t>
  </si>
  <si>
    <t>733224225</t>
  </si>
  <si>
    <t>Příplatek k potrubí měděnému za zhotovení přípojky z trubek měděných D 28x1,5 mm</t>
  </si>
  <si>
    <t>-453506692</t>
  </si>
  <si>
    <t>Potrubí z trubek měděných Příplatek k cenám za zhotovení přípojky z trubek měděných Ø 28/1,5</t>
  </si>
  <si>
    <t>https://podminky.urs.cz/item/CS_URS_2023_02/733224225</t>
  </si>
  <si>
    <t>733291101</t>
  </si>
  <si>
    <t>Zkouška těsnosti potrubí měděné D do 35x1,5</t>
  </si>
  <si>
    <t>1877829785</t>
  </si>
  <si>
    <t>Zkoušky těsnosti potrubí z trubek měděných Ø do 35/1,5</t>
  </si>
  <si>
    <t>https://podminky.urs.cz/item/CS_URS_2023_02/733291101</t>
  </si>
  <si>
    <t>998733102</t>
  </si>
  <si>
    <t>Přesun hmot tonážní pro rozvody potrubí v objektech v přes 6 do 12 m</t>
  </si>
  <si>
    <t>709606503</t>
  </si>
  <si>
    <t>Přesun hmot pro rozvody potrubí stanovený z hmotnosti přesunovaného materiálu vodorovná dopravní vzdálenost do 50 m v objektech výšky přes 6 do 12 m</t>
  </si>
  <si>
    <t>https://podminky.urs.cz/item/CS_URS_2023_02/998733102</t>
  </si>
  <si>
    <t>734</t>
  </si>
  <si>
    <t>Armatury</t>
  </si>
  <si>
    <t>734209115</t>
  </si>
  <si>
    <t>Montáž armatury závitové s dvěma závity G 1</t>
  </si>
  <si>
    <t>1647338286</t>
  </si>
  <si>
    <t>Montáž závitových armatur se 2 závity G 1 (DN 25)</t>
  </si>
  <si>
    <t>https://podminky.urs.cz/item/CS_URS_2023_02/734209115</t>
  </si>
  <si>
    <t>1+1</t>
  </si>
  <si>
    <t>55121282</t>
  </si>
  <si>
    <t>ventil automatický odvzdušňovací svislý T 120°C mosaz 3/8"</t>
  </si>
  <si>
    <t>-251054172</t>
  </si>
  <si>
    <t>2*2</t>
  </si>
  <si>
    <t>R55141167</t>
  </si>
  <si>
    <t>Kulový kohout, 2x vnější závit, vrtulka, PN 35, T 185°C, R253D, 1" červený</t>
  </si>
  <si>
    <t>-88953387</t>
  </si>
  <si>
    <t>Kulový kohout, 2x vnější závit,  1" červený</t>
  </si>
  <si>
    <t>R551734278</t>
  </si>
  <si>
    <t xml:space="preserve">Ventil kulový vypouštěcí, G 1/2 </t>
  </si>
  <si>
    <t>206496784</t>
  </si>
  <si>
    <t>38841330</t>
  </si>
  <si>
    <t>tlakoměr s krabicovou membránou D 160mm se spodním přípojem</t>
  </si>
  <si>
    <t>7434403</t>
  </si>
  <si>
    <t>42234500</t>
  </si>
  <si>
    <t>kohout tlakoměrový s čepem a nátrubkový pro PN25 s připojením M20x1,5mm</t>
  </si>
  <si>
    <t>1730433968</t>
  </si>
  <si>
    <t>734261233</t>
  </si>
  <si>
    <t>Šroubení topenářské přímé G 1/2 PN 16 do 120°C</t>
  </si>
  <si>
    <t>-1625423311</t>
  </si>
  <si>
    <t>Šroubení topenářské PN 16 do 120°C přímé G 1/2</t>
  </si>
  <si>
    <t>https://podminky.urs.cz/item/CS_URS_2023_02/734261233</t>
  </si>
  <si>
    <t>2*13</t>
  </si>
  <si>
    <t>734222018R</t>
  </si>
  <si>
    <t>Termohlavice Heimeier  verej.prostory</t>
  </si>
  <si>
    <t>-2130789151</t>
  </si>
  <si>
    <t xml:space="preserve">Hlavice verej.prostory </t>
  </si>
  <si>
    <t>734222582R</t>
  </si>
  <si>
    <t xml:space="preserve">Svěrné šroubení  rohove připojovací 0531-50.00  R1/2" Heimeier Vekolux </t>
  </si>
  <si>
    <t>1624567650</t>
  </si>
  <si>
    <t>Svěrne šroubení rohove 0531-50.00 R 1/2" (např.Heimeier Vekolux )</t>
  </si>
  <si>
    <t>998734102</t>
  </si>
  <si>
    <t>Přesun hmot tonážní pro armatury v objektech v přes 6 do 12 m</t>
  </si>
  <si>
    <t>1910580397</t>
  </si>
  <si>
    <t>Přesun hmot pro armatury stanovený z hmotnosti přesunovaného materiálu vodorovná dopravní vzdálenost do 50 m v objektech výšky přes 6 do 12 m</t>
  </si>
  <si>
    <t>https://podminky.urs.cz/item/CS_URS_2023_02/998734102</t>
  </si>
  <si>
    <t>735</t>
  </si>
  <si>
    <t>Otopná tělesa</t>
  </si>
  <si>
    <t>735152459</t>
  </si>
  <si>
    <t>Otopné těleso panelové VK dvoudeskové 1 přídavná přestupní plocha výška/délka 500/1200 mm výkon 1340 W</t>
  </si>
  <si>
    <t>-1304851308</t>
  </si>
  <si>
    <t>Otopná tělesa panelová VK dvoudesková PN 1,0 MPa, T do 110°C s jednou přídavnou přestupní plochou výšky tělesa 500 mm stavební délky / výkonu 1200 mm / 1340 W</t>
  </si>
  <si>
    <t>https://podminky.urs.cz/item/CS_URS_2023_02/735152459</t>
  </si>
  <si>
    <t>735152557</t>
  </si>
  <si>
    <t>Otopné těleso panelové VK dvoudeskové 2 přídavné přestupní plochy výška/délka 500/1000 mm výkon 1452 W</t>
  </si>
  <si>
    <t>108096421</t>
  </si>
  <si>
    <t>Otopná tělesa panelová VK dvoudesková PN 1,0 MPa, T do 110°C se dvěma přídavnými přestupními plochami výšky tělesa 500 mm stavební délky / výkonu 1000 mm / 1452 W</t>
  </si>
  <si>
    <t>https://podminky.urs.cz/item/CS_URS_2023_02/735152557</t>
  </si>
  <si>
    <t>735152559</t>
  </si>
  <si>
    <t>Otopné těleso panelové VK dvoudeskové 2 přídavné přestupní plochy výška/délka 500/1200 mm výkon 1742 W</t>
  </si>
  <si>
    <t>926755048</t>
  </si>
  <si>
    <t>Otopná tělesa panelová VK dvoudesková PN 1,0 MPa, T do 110°C se dvěma přídavnými přestupními plochami výšky tělesa 500 mm stavební délky / výkonu 1200 mm / 1742 W</t>
  </si>
  <si>
    <t>https://podminky.urs.cz/item/CS_URS_2023_02/735152559</t>
  </si>
  <si>
    <t>735152560</t>
  </si>
  <si>
    <t>Otopné těleso panelové VK dvoudeskové 2 přídavné přestupní plochy výška/délka 500/1400 mm výkon 2033 W</t>
  </si>
  <si>
    <t>-1743684713</t>
  </si>
  <si>
    <t>Otopná tělesa panelová VK dvoudesková PN 1,0 MPa, T do 110°C se dvěma přídavnými přestupními plochami výšky tělesa 500 mm stavební délky / výkonu 1400 mm / 2033 W</t>
  </si>
  <si>
    <t>https://podminky.urs.cz/item/CS_URS_2023_02/735152560</t>
  </si>
  <si>
    <t>735152593</t>
  </si>
  <si>
    <t>Otopné těleso panelové VK dvoudeskové 2 přídavné přestupní plochy výška/délka 900/600 mm výkon 1388 W</t>
  </si>
  <si>
    <t>-1496947367</t>
  </si>
  <si>
    <t>Otopná tělesa panelová VK dvoudesková PN 1,0 MPa, T do 110°C se dvěma přídavnými přestupními plochami výšky tělesa 900 mm stavební délky / výkonu 600 mm / 1388 W</t>
  </si>
  <si>
    <t>https://podminky.urs.cz/item/CS_URS_2023_02/735152593</t>
  </si>
  <si>
    <t>735152599</t>
  </si>
  <si>
    <t>Otopné těleso panelové VK dvoudeskové 2 přídavné přestupní plochy výška/délka 900/1200 mm výkon 2776 W</t>
  </si>
  <si>
    <t>-1740276598</t>
  </si>
  <si>
    <t>Otopná tělesa panelová VK dvoudesková PN 1,0 MPa, T do 110°C se dvěma přídavnými přestupními plochami výšky tělesa 900 mm stavební délky / výkonu 1200 mm / 2776 W</t>
  </si>
  <si>
    <t>https://podminky.urs.cz/item/CS_URS_2023_02/735152599</t>
  </si>
  <si>
    <t>735159210</t>
  </si>
  <si>
    <t>Montáž otopných těles panelových dvouřadých dl do 1140 mm</t>
  </si>
  <si>
    <t>2048033030</t>
  </si>
  <si>
    <t>Montáž otopných těles panelových dvouřadých, stavební délky do 1140 mm</t>
  </si>
  <si>
    <t>https://podminky.urs.cz/item/CS_URS_2023_02/735159210</t>
  </si>
  <si>
    <t>735159220</t>
  </si>
  <si>
    <t>Montáž otopných těles panelových dvouřadých dl přes 1140 do 1500 mm</t>
  </si>
  <si>
    <t>422725109</t>
  </si>
  <si>
    <t>Montáž otopných těles panelových dvouřadých, stavební délky přes 1140 do 1500 mm</t>
  </si>
  <si>
    <t>https://podminky.urs.cz/item/CS_URS_2023_02/735159220</t>
  </si>
  <si>
    <t>6+1+2+2</t>
  </si>
  <si>
    <t>998735101</t>
  </si>
  <si>
    <t>Přesun hmot tonážní pro otopná tělesa v objektech v do 6 m</t>
  </si>
  <si>
    <t>92260913</t>
  </si>
  <si>
    <t>Přesun hmot pro otopná tělesa stanovený z hmotnosti přesunovaného materiálu vodorovná dopravní vzdálenost do 50 m v objektech výšky do 6 m</t>
  </si>
  <si>
    <t>https://podminky.urs.cz/item/CS_URS_2023_02/998735101</t>
  </si>
  <si>
    <t>D.2.2.a.5 - Vzduchotechnické zařízení</t>
  </si>
  <si>
    <t xml:space="preserve">    751 - Vzduchotechnika</t>
  </si>
  <si>
    <t>Ostatní -  Ostatní</t>
  </si>
  <si>
    <t xml:space="preserve">    ON -  Ostatní náklady</t>
  </si>
  <si>
    <t>751</t>
  </si>
  <si>
    <t>Vzduchotechnika</t>
  </si>
  <si>
    <t>751122013</t>
  </si>
  <si>
    <t>Montáž ventilátoru radiálního nízkotlakého nástěnného základního D přes 200 do 300 mm</t>
  </si>
  <si>
    <t>-802821121</t>
  </si>
  <si>
    <t>Montáž ventilátoru radiálního nízkotlakého nástěnného základního, průměru přes 200 do 300 mm</t>
  </si>
  <si>
    <t>https://podminky.urs.cz/item/CS_URS_2023_02/751122013</t>
  </si>
  <si>
    <t>751311183</t>
  </si>
  <si>
    <t>Montáž vyústi velkoplošné výšky do 1,5 m kruhové do kruhového potrubí D přes 300 do 400 mm</t>
  </si>
  <si>
    <t>-2120831823</t>
  </si>
  <si>
    <t>Montáž vyústi velkoplošné výšky do 1,5 m kruhové, do kruhového potrubí, průměru přes 300 do 400 mm</t>
  </si>
  <si>
    <t>https://podminky.urs.cz/item/CS_URS_2023_02/751311183</t>
  </si>
  <si>
    <t>751377084</t>
  </si>
  <si>
    <t>Montáž odsávacího zákrytu (digestoř) bytového ostrůvkového</t>
  </si>
  <si>
    <t>1367938210</t>
  </si>
  <si>
    <t>Montáž odsávacích stropů, zákrytů odsávacího zákrytu (digestoř) bytového ostrůvkového</t>
  </si>
  <si>
    <t>https://podminky.urs.cz/item/CS_URS_2023_02/751377084</t>
  </si>
  <si>
    <t>751511122</t>
  </si>
  <si>
    <t>Montáž potrubí plechového skupiny I kruhového s přírubou tloušťky plechu 0,6 mm D přes 100 do 200 mm</t>
  </si>
  <si>
    <t>-669355994</t>
  </si>
  <si>
    <t>Montáž potrubí plechového skupiny I kruhového s přírubou tloušťky plechu 0,6 mm, průměru přes 100 do 200 mm</t>
  </si>
  <si>
    <t>https://podminky.urs.cz/item/CS_URS_2023_02/751511122</t>
  </si>
  <si>
    <t>"150" 12,8</t>
  </si>
  <si>
    <t>"200" 7,6</t>
  </si>
  <si>
    <t>751511123</t>
  </si>
  <si>
    <t>Montáž potrubí plechového skupiny I kruhového s přírubou tloušťky plechu 0,6 mm D přes 200 do 300 mm</t>
  </si>
  <si>
    <t>-756240015</t>
  </si>
  <si>
    <t>Montáž potrubí plechového skupiny I kruhového s přírubou tloušťky plechu 0,6 mm, průměru přes 200 do 300 mm</t>
  </si>
  <si>
    <t>https://podminky.urs.cz/item/CS_URS_2023_02/751511123</t>
  </si>
  <si>
    <t>"250" 6,8</t>
  </si>
  <si>
    <t>"300" 6,2</t>
  </si>
  <si>
    <t>751514576</t>
  </si>
  <si>
    <t>Montáž spojky do plechového potrubí vnitřní, vnější pružné kruhové s přírubou D přes 100 do 200 mm</t>
  </si>
  <si>
    <t>1194486649</t>
  </si>
  <si>
    <t>Montáž spojky do plechového potrubí pružné kruhové s přírubou, průměru přes 100 do 200 mm</t>
  </si>
  <si>
    <t>https://podminky.urs.cz/item/CS_URS_2023_02/751514576</t>
  </si>
  <si>
    <t>751514577</t>
  </si>
  <si>
    <t>Montáž spojky do plechového potrubí vnitřní, vnější pružné kruhové s přírubou D přes 200 do 300 mm</t>
  </si>
  <si>
    <t>835635507</t>
  </si>
  <si>
    <t>Montáž spojky do plechového potrubí pružné kruhové s přírubou, průměru přes 200 do 300 mm</t>
  </si>
  <si>
    <t>https://podminky.urs.cz/item/CS_URS_2023_02/751514577</t>
  </si>
  <si>
    <t>2+5</t>
  </si>
  <si>
    <t>751711121</t>
  </si>
  <si>
    <t>Montáž klimatizační jednotky vnitřní kazetové jednocestné o výkonu do 6,5 kW</t>
  </si>
  <si>
    <t>2012151264</t>
  </si>
  <si>
    <t>Montáž klimatizační jednotky vnitřní kazetové jednocestné o výkonu (pro objem místnosti) do 6,5 kW (do 65 m3)</t>
  </si>
  <si>
    <t>https://podminky.urs.cz/item/CS_URS_2023_02/751711121</t>
  </si>
  <si>
    <t>751791121</t>
  </si>
  <si>
    <t>Montáž dvojice napojovacího měděného potrubí předizolovaného 6-10 (1/4" x 3/8")</t>
  </si>
  <si>
    <t>-606208843</t>
  </si>
  <si>
    <t>Montáž napojovacího potrubí měděného předizolované dvojice, D mm (") 6-10 (1/4"-3/8")</t>
  </si>
  <si>
    <t>https://podminky.urs.cz/item/CS_URS_2023_02/751791121</t>
  </si>
  <si>
    <t>42981443</t>
  </si>
  <si>
    <t>odbočka jednostranná osová Pz T-kus 90° D1/D2 = 200/160mm</t>
  </si>
  <si>
    <t>-1793624993</t>
  </si>
  <si>
    <t>42981453</t>
  </si>
  <si>
    <t>odbočka jednostranná osová Pz T-kus 90° D1/D2 = 250/150mm</t>
  </si>
  <si>
    <t>205360463</t>
  </si>
  <si>
    <t>42981085</t>
  </si>
  <si>
    <t>oblouk segmentový Pz 90° D 200mm</t>
  </si>
  <si>
    <t>909391104</t>
  </si>
  <si>
    <t>42981355</t>
  </si>
  <si>
    <t>přechod osový Pz D1/D2 = 200/150mm</t>
  </si>
  <si>
    <t>-1253551840</t>
  </si>
  <si>
    <t>42981368</t>
  </si>
  <si>
    <t>přechod osový Pz D1/D2 = 250/200mm</t>
  </si>
  <si>
    <t>1675143081</t>
  </si>
  <si>
    <t>42981378</t>
  </si>
  <si>
    <t>přechod osový Pz D1/D2 = 315/250mm</t>
  </si>
  <si>
    <t>1141365545</t>
  </si>
  <si>
    <t>42981098</t>
  </si>
  <si>
    <t>trouba spirálně vinutá Pz D 150mm, l=3000mm</t>
  </si>
  <si>
    <t>1653514388</t>
  </si>
  <si>
    <t>12,8</t>
  </si>
  <si>
    <t>42981015</t>
  </si>
  <si>
    <t>trouba spirálně vinutá Pz D 200mm, l=3000mm</t>
  </si>
  <si>
    <t>1673499692</t>
  </si>
  <si>
    <t>7,6</t>
  </si>
  <si>
    <t>42981103</t>
  </si>
  <si>
    <t>trouba spirálně vinutá Pz D 250mm, l=3000mm</t>
  </si>
  <si>
    <t>-1315213043</t>
  </si>
  <si>
    <t>6,8</t>
  </si>
  <si>
    <t>42981019</t>
  </si>
  <si>
    <t>trouba spirálně vinutá Pz D 300mm, l=3000mm</t>
  </si>
  <si>
    <t>231211828</t>
  </si>
  <si>
    <t>6,2</t>
  </si>
  <si>
    <t>42981238</t>
  </si>
  <si>
    <t>spojka potrubí kruhového vnější Pz D 150mm</t>
  </si>
  <si>
    <t>-1401838390</t>
  </si>
  <si>
    <t>42981050</t>
  </si>
  <si>
    <t>spojka potrubí kruhového vnější Pz D 200mm</t>
  </si>
  <si>
    <t>-512775856</t>
  </si>
  <si>
    <t>42981243</t>
  </si>
  <si>
    <t>spojka potrubí kruhového vnější Pz D 250mm</t>
  </si>
  <si>
    <t>422589144</t>
  </si>
  <si>
    <t>42981054</t>
  </si>
  <si>
    <t>spojka potrubí kruhového vnější Pz D 300mm</t>
  </si>
  <si>
    <t>-1710475989</t>
  </si>
  <si>
    <t>R345302108</t>
  </si>
  <si>
    <t>Radiální ventilátor  2000-6000m3/hod  pří 2,5kW 50Hz</t>
  </si>
  <si>
    <t>1781530157</t>
  </si>
  <si>
    <t>R3453021099</t>
  </si>
  <si>
    <t xml:space="preserve">Příslušenství ventilárou - startér, ovládání </t>
  </si>
  <si>
    <t>-435382463</t>
  </si>
  <si>
    <t>R4299785602</t>
  </si>
  <si>
    <t xml:space="preserve">Odsávací navíjecí buben pro výfuk.plyny, hadice  D100  dl.10mvc.el.pohonu navijeni, vypinac </t>
  </si>
  <si>
    <t>-757150940</t>
  </si>
  <si>
    <t>Odsávací navíjecí buben pro výfuk.plyny, hadice  D100  dl.10mvc.el.pohonu navijeni, vypinac</t>
  </si>
  <si>
    <t>R4299785604</t>
  </si>
  <si>
    <t>Odsávací navíjecí buben pro výfuk.plyny, hadice  D150  dl.10mvc.el.pohonu navijeni, vypinac</t>
  </si>
  <si>
    <t>927373421</t>
  </si>
  <si>
    <t>R429566304</t>
  </si>
  <si>
    <t>Klima jednotka stropní kazetová (vnitřní + vnější jednotka) s dálkovým ovládáním vč.připojení max do 5kW</t>
  </si>
  <si>
    <t>-1578010732</t>
  </si>
  <si>
    <t>Klima jednotka nástěnná (vnitřní + vnější jednotka) s dálkovým ovládáním vč.připojení max do 5kW</t>
  </si>
  <si>
    <t>998751101</t>
  </si>
  <si>
    <t>Přesun hmot tonážní pro vzduchotechniku v objektech výšky do 12 m</t>
  </si>
  <si>
    <t>-480116880</t>
  </si>
  <si>
    <t>Přesun hmot pro vzduchotechniku stanovený z hmotnosti přesunovaného materiálu vodorovná dopravní vzdálenost do 100 m v objektech výšky do 12 m</t>
  </si>
  <si>
    <t>https://podminky.urs.cz/item/CS_URS_2023_02/998751101</t>
  </si>
  <si>
    <t>998751181</t>
  </si>
  <si>
    <t>Příplatek k přesunu hmot tonážní 751 prováděný bez použití mechanizace pro jakoukoliv výšku objektu</t>
  </si>
  <si>
    <t>-1170470318</t>
  </si>
  <si>
    <t>Přesun hmot pro vzduchotechniku stanovený z hmotnosti přesunovaného materiálu Příplatek k cenám za přesun prováděný bez použití mechanizace pro jakoukoliv výšku objektu</t>
  </si>
  <si>
    <t>https://podminky.urs.cz/item/CS_URS_2023_02/998751181</t>
  </si>
  <si>
    <t>Ostatní</t>
  </si>
  <si>
    <t xml:space="preserve"> Ostatní</t>
  </si>
  <si>
    <t>ON</t>
  </si>
  <si>
    <t xml:space="preserve"> Ostatní náklady</t>
  </si>
  <si>
    <t>751691111</t>
  </si>
  <si>
    <t>Zaregulování systému vzduchotechnického zařízení - 1 koncový (distribuční) prvek</t>
  </si>
  <si>
    <t>-146940093</t>
  </si>
  <si>
    <t>Zaregulování systému vzduchotechnického zařízení za 1 koncový (distribuční) prvek</t>
  </si>
  <si>
    <t>https://podminky.urs.cz/item/CS_URS_2023_02/751691111</t>
  </si>
  <si>
    <t>R751220105</t>
  </si>
  <si>
    <t>zednické výpomoci</t>
  </si>
  <si>
    <t>-1407794724</t>
  </si>
  <si>
    <t>Poznámka k položce:_x000D_
drobné výpomoci při motáži závěsů potrubí, veškeré stavební a bourací práce nutné pro zdárné provedení vzduchotechniky, zapravení veškerých prostupů materiálem shodným s materiálem v němž jsou prostupy prováděny s potřebnou požární odolností dle PBŘ_x000D_
odvoz a likvidace suti na skládku do 20 km</t>
  </si>
  <si>
    <t>R751250</t>
  </si>
  <si>
    <t>informační systém</t>
  </si>
  <si>
    <t>-454321114</t>
  </si>
  <si>
    <t>Poznámka k položce:_x000D_
v rozsahu nevyhnutelně potřebném pro provoz a údržbu vzduchotecniky, _x000D_
tj. označení tras potrubí dle ČSN, označení směru toků médií v potrubích, označení přístupů a provozních stavů</t>
  </si>
  <si>
    <t>R751260</t>
  </si>
  <si>
    <t>lešení, montážní plošiny</t>
  </si>
  <si>
    <t>2098930414</t>
  </si>
  <si>
    <t>D.2.2.a.6- - Elektroinstalace, hromosvod</t>
  </si>
  <si>
    <t>HSV - HSV</t>
  </si>
  <si>
    <t xml:space="preserve">    740 - Elektromontáže - zkoušky a revize</t>
  </si>
  <si>
    <t xml:space="preserve">    741 - Elektroinstalace - silnoproud</t>
  </si>
  <si>
    <t xml:space="preserve">      D1 - Svítidla</t>
  </si>
  <si>
    <t xml:space="preserve">      D8 - Rozvaděče</t>
  </si>
  <si>
    <t xml:space="preserve">    46-M - Zemní práce při extr.mont.pracích</t>
  </si>
  <si>
    <t>210200817R</t>
  </si>
  <si>
    <t>Demontáž stávající elektroinstalace - kabely, svitidla vypínače, zasuvky, krabice atd.</t>
  </si>
  <si>
    <t>-1506273800</t>
  </si>
  <si>
    <t>971042261</t>
  </si>
  <si>
    <t>Vybourání otvorů v betonových příčkách a zdech pl do 0,0225 m2 tl do 600 mm</t>
  </si>
  <si>
    <t>-1636188163</t>
  </si>
  <si>
    <t>Vybourání otvorů v betonových příčkách a zdech základových nebo nadzákladových plochy do 0,0225 m2, tl. do 600 mm</t>
  </si>
  <si>
    <t>https://podminky.urs.cz/item/CS_URS_2023_02/971042261</t>
  </si>
  <si>
    <t>971042131</t>
  </si>
  <si>
    <t>Vybourání otvorů v betonových příčkách a zdech D do 60 mm tl do 150 mm</t>
  </si>
  <si>
    <t>1091733672</t>
  </si>
  <si>
    <t>Vybourání otvorů v betonových příčkách a zdech základových nebo nadzákladových průměru profilu do 60 mm, tl. do 150 mm</t>
  </si>
  <si>
    <t>https://podminky.urs.cz/item/CS_URS_2023_02/971042131</t>
  </si>
  <si>
    <t>020</t>
  </si>
  <si>
    <t>972012211</t>
  </si>
  <si>
    <t>Vybourání výplní otvorů z lehkých betonů v prefabrikovaných stropech tl přes 120 mm pl 0,09 m2</t>
  </si>
  <si>
    <t>865232884</t>
  </si>
  <si>
    <t>Vybourání výplní otvorů z lehkých betonů v prefabrikovaných stropech tl. přes 120 mm, plochy do 0,09 m2</t>
  </si>
  <si>
    <t>https://podminky.urs.cz/item/CS_URS_2023_02/972012211</t>
  </si>
  <si>
    <t>2+2</t>
  </si>
  <si>
    <t>974031153</t>
  </si>
  <si>
    <t>Vysekání rýh ve zdivu cihelném hl do 100 mm š do 100 mm</t>
  </si>
  <si>
    <t>-938368719</t>
  </si>
  <si>
    <t>Vysekání rýh ve zdivu cihelném na maltu vápennou nebo vápenocementovou do hl. 100 mm a šířky do 100 mm</t>
  </si>
  <si>
    <t>https://podminky.urs.cz/item/CS_URS_2023_02/974031153</t>
  </si>
  <si>
    <t>012</t>
  </si>
  <si>
    <t>977332111</t>
  </si>
  <si>
    <t>Frézování drážek ve stěnách z cihel do 30x30 mm</t>
  </si>
  <si>
    <t>1674692265</t>
  </si>
  <si>
    <t>Frézování drážek pro vodiče ve stěnách z cihel, rozměru do 30x30 mm</t>
  </si>
  <si>
    <t>https://podminky.urs.cz/item/CS_URS_2023_02/977332111</t>
  </si>
  <si>
    <t>997013501</t>
  </si>
  <si>
    <t>Odvoz suti a vybouraných hmot na skládku nebo meziskládku do 1 km se složením</t>
  </si>
  <si>
    <t>-1267422496</t>
  </si>
  <si>
    <t>Odvoz suti a vybouraných hmot na skládku nebo meziskládku se složením, na vzdálenost do 1 km</t>
  </si>
  <si>
    <t>https://podminky.urs.cz/item/CS_URS_2023_02/997013501</t>
  </si>
  <si>
    <t>997013509</t>
  </si>
  <si>
    <t>Příplatek k odvozu suti a vybouraných hmot na skládku ZKD 1 km přes 1 km</t>
  </si>
  <si>
    <t>62480710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</si>
  <si>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</si>
  <si>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</si>
  <si>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0,658*24 'Přepočtené koeficientem množství</t>
  </si>
  <si>
    <t>1230599344</t>
  </si>
  <si>
    <t>740</t>
  </si>
  <si>
    <t>Elektromontáže - zkoušky a revize</t>
  </si>
  <si>
    <t>741810003</t>
  </si>
  <si>
    <t>Celková prohlídka elektrického rozvodu a zařízení přes 0,5 do 1 milionu Kč</t>
  </si>
  <si>
    <t>-1840344054</t>
  </si>
  <si>
    <t>Zkoušky a prohlídky elektrických rozvodů a zařízení celková prohlídka a vyhotovení revizní zprávy pro objem montážních prací přes 500 do 1000 tis. Kč</t>
  </si>
  <si>
    <t>https://podminky.urs.cz/item/CS_URS_2023_02/741810003</t>
  </si>
  <si>
    <t>741810011</t>
  </si>
  <si>
    <t>Příplatek k celkové prohlídce za každých dalších 500 000,- Kč</t>
  </si>
  <si>
    <t>1302617285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</si>
  <si>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</si>
  <si>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https://podminky.urs.cz/item/CS_URS_2023_02/741810011</t>
  </si>
  <si>
    <t>74730178R</t>
  </si>
  <si>
    <t xml:space="preserve">Provedení prohlídky a zkoušky osobou, vydání průkazu způsobilosti </t>
  </si>
  <si>
    <t>KUS</t>
  </si>
  <si>
    <t>1058953372</t>
  </si>
  <si>
    <t xml:space="preserve">Poznámka k položce:_x000D_
Vydání průkazu způsobilosti_x000D_
1. Položka obsahuje:  – cenu za vyhotovení dokladu právnickou osobou o silnoproudých zařízeních a vydání průkazu způsobilosti </t>
  </si>
  <si>
    <t>741</t>
  </si>
  <si>
    <t>Elektroinstalace - silnoproud</t>
  </si>
  <si>
    <t>741110501</t>
  </si>
  <si>
    <t>Montáž lišta a kanálek protahovací šířky do 60 mm</t>
  </si>
  <si>
    <t>1134907073</t>
  </si>
  <si>
    <t>Montáž lišt a kanálků elektroinstalačních se spojkami, ohyby a rohy a s nasunutím do krabic protahovacích, šířky do 60 mm</t>
  </si>
  <si>
    <t>https://podminky.urs.cz/item/CS_URS_2023_02/741110501</t>
  </si>
  <si>
    <t>34571008</t>
  </si>
  <si>
    <t>lišta elektroinstalační hranatá PVC 40x40mm</t>
  </si>
  <si>
    <t>1580938182</t>
  </si>
  <si>
    <t>741112001</t>
  </si>
  <si>
    <t>Montáž krabice zapuštěná plastová kruhová</t>
  </si>
  <si>
    <t>-1057061546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</si>
  <si>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</si>
  <si>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https://podminky.urs.cz/item/CS_URS_2023_02/741112001</t>
  </si>
  <si>
    <t>34571450</t>
  </si>
  <si>
    <t>krabice pod omítku PVC přístrojová kruhová D 70mm</t>
  </si>
  <si>
    <t>922769286</t>
  </si>
  <si>
    <t>741112003</t>
  </si>
  <si>
    <t>Montáž krabice zapuštěná plastová čtyřhranná</t>
  </si>
  <si>
    <t>101636279</t>
  </si>
  <si>
    <t>Montáž krabic elektroinstalačních bez napojení na trubky a lišty, demontáže a montáže víčka a přístroje protahovacích nebo odbočných zapuštěných plastových čtyřhranných</t>
  </si>
  <si>
    <t>https://podminky.urs.cz/item/CS_URS_2023_02/741112003</t>
  </si>
  <si>
    <t>34571459</t>
  </si>
  <si>
    <t>krabice pod omítku PVC odbočná čtvercová 100x100mm s víčkem</t>
  </si>
  <si>
    <t>1398978102</t>
  </si>
  <si>
    <t>741112021</t>
  </si>
  <si>
    <t>Montáž krabice nástěnná plastová čtyřhranná do 100x100 mm</t>
  </si>
  <si>
    <t>132910630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</si>
  <si>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</si>
  <si>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https://podminky.urs.cz/item/CS_URS_2023_02/741112021</t>
  </si>
  <si>
    <t>34571478</t>
  </si>
  <si>
    <t>krabice v uzavřeném provedení PP s krytím IP 66 čtvercová 80x80mm</t>
  </si>
  <si>
    <t>970686644</t>
  </si>
  <si>
    <t>741310001</t>
  </si>
  <si>
    <t>Montáž spínač nástěnný 1-jednopólový prostředí normální se zapojením vodičů</t>
  </si>
  <si>
    <t>1209619413</t>
  </si>
  <si>
    <t>Montáž spínačů jedno nebo dvoupólových nástěnných se zapojením vodičů, pro prostředí normální spínačů, řazení 1-jednopólových</t>
  </si>
  <si>
    <t>https://podminky.urs.cz/item/CS_URS_2023_02/741310001</t>
  </si>
  <si>
    <t>34535015</t>
  </si>
  <si>
    <t>spínač nástěnný jednopólový, řazení 1, IP44, šroubové svorky</t>
  </si>
  <si>
    <t>1437622486</t>
  </si>
  <si>
    <t>741310011</t>
  </si>
  <si>
    <t>Montáž ovladač nástěnný 1/0-tlačítkový zapínací prostředí normální se zapojením vodičů</t>
  </si>
  <si>
    <t>1704894217</t>
  </si>
  <si>
    <t>Montáž spínačů jedno nebo dvoupólových nástěnných se zapojením vodičů, pro prostředí normální ovladačů, řazení 1/0-tlačítkových zapínacích</t>
  </si>
  <si>
    <t>https://podminky.urs.cz/item/CS_URS_2023_02/741310011</t>
  </si>
  <si>
    <t>34535023</t>
  </si>
  <si>
    <t>ovládač nástěnný zapínací, řazení 1/0, IP44, šroubové svorky</t>
  </si>
  <si>
    <t>-118649071</t>
  </si>
  <si>
    <t>741310042</t>
  </si>
  <si>
    <t>Montáž přepínač nástěnný 6-střídavý prostředí venkovní/mokré se zapojením vodičů</t>
  </si>
  <si>
    <t>-153713511</t>
  </si>
  <si>
    <t>Montáž spínačů jedno nebo dvoupólových nástěnných se zapojením vodičů, pro prostředí venkovní nebo mokré přepínačů, řazení 6-střídavých</t>
  </si>
  <si>
    <t>https://podminky.urs.cz/item/CS_URS_2023_02/741310042</t>
  </si>
  <si>
    <t>34535018</t>
  </si>
  <si>
    <t>přepínač nástěnný střídavý, řazení 6, IP44, šroubové svorky</t>
  </si>
  <si>
    <t>-232528647</t>
  </si>
  <si>
    <t>741310112</t>
  </si>
  <si>
    <t>Montáž ovladač (polo)zapuštěný bezšroubové připojení 1/0-tlačítkový zapínací se zapojením vodičů</t>
  </si>
  <si>
    <t>-1597104997</t>
  </si>
  <si>
    <t>Montáž spínačů jedno nebo dvoupólových polozapuštěných nebo zapuštěných se zapojením vodičů bezšroubové připojení ovladačů, řazení 1/0-tlačítkových zapínacích</t>
  </si>
  <si>
    <t>https://podminky.urs.cz/item/CS_URS_2023_02/741310112</t>
  </si>
  <si>
    <t>34539021</t>
  </si>
  <si>
    <t>přístroj ovládače zapínacího, řazení 1/0, 1/0S, 1/0So bezšroubové svorky</t>
  </si>
  <si>
    <t>-1165285837</t>
  </si>
  <si>
    <t>741311004</t>
  </si>
  <si>
    <t>Montáž čidlo pohybu nástěnné se zapojením vodičů</t>
  </si>
  <si>
    <t>1374035796</t>
  </si>
  <si>
    <t>Montáž spínačů speciálních se zapojením vodičů čidla pohybu nástěnného</t>
  </si>
  <si>
    <t>https://podminky.urs.cz/item/CS_URS_2023_02/741311004</t>
  </si>
  <si>
    <t>40461058</t>
  </si>
  <si>
    <t>čidlo pohybové a prezenční stropní 360°</t>
  </si>
  <si>
    <t>1904015570</t>
  </si>
  <si>
    <t>741313001</t>
  </si>
  <si>
    <t>Montáž zásuvka (polo)zapuštěná bezšroubové připojení 2P+PE se zapojením vodičů</t>
  </si>
  <si>
    <t>-2129226270</t>
  </si>
  <si>
    <t>Montáž zásuvek domovních se zapojením vodičů bezšroubové připojení polozapuštěných nebo zapuštěných 10/16 A, provedení 2P + PE</t>
  </si>
  <si>
    <t>https://podminky.urs.cz/item/CS_URS_2023_02/741313001</t>
  </si>
  <si>
    <t>34555241</t>
  </si>
  <si>
    <t>přístroj zásuvky zápustné jednonásobné, krytka s clonkami, bezšroubové svorky</t>
  </si>
  <si>
    <t>-1683898839</t>
  </si>
  <si>
    <t>34555244</t>
  </si>
  <si>
    <t>přístroj zásuvky zápustné jednonásobné s optickou přepěťovou ochranou, krytka s clonkami, bezšroubové svorky</t>
  </si>
  <si>
    <t>-1832086087</t>
  </si>
  <si>
    <t>34539059</t>
  </si>
  <si>
    <t>rámeček jednonásobný</t>
  </si>
  <si>
    <t>-917606533</t>
  </si>
  <si>
    <t>34539073</t>
  </si>
  <si>
    <t>ovládač tlačítkový zapínací, řazení 1/0, s krytem, bez rámečku, šroubové svorky</t>
  </si>
  <si>
    <t>-970501613</t>
  </si>
  <si>
    <t>34535037</t>
  </si>
  <si>
    <t>ovládač nástěnný tlačítkový zapínací, řazení 1/0, Al, IP66, šroubové svorky</t>
  </si>
  <si>
    <t>-1439391854</t>
  </si>
  <si>
    <t>34535038</t>
  </si>
  <si>
    <t>ovládač nástěnný tlačítkový zapínací, řazení 1/0S, 1/0So, Al, IP66, šroubové svorky</t>
  </si>
  <si>
    <t>-785496161</t>
  </si>
  <si>
    <t>741313082</t>
  </si>
  <si>
    <t>Montáž zásuvka chráněná v krabici šroubové připojení 2P+PE prostředí venkovní, mokré se zapojením vodičů</t>
  </si>
  <si>
    <t>1595772510</t>
  </si>
  <si>
    <t>Montáž zásuvek domovních se zapojením vodičů šroubové připojení venkovní nebo mokré, provedení 2P + PE</t>
  </si>
  <si>
    <t>https://podminky.urs.cz/item/CS_URS_2023_02/741313082</t>
  </si>
  <si>
    <t>ABB.5519NC02510B</t>
  </si>
  <si>
    <t>Zásuvka jednonásobná s ochranným kolíkem, s víčkem, IP54 Variant+</t>
  </si>
  <si>
    <t>-1518776871</t>
  </si>
  <si>
    <t>Poznámka k položce:_x000D_
bílá</t>
  </si>
  <si>
    <t>741313151</t>
  </si>
  <si>
    <t>Montáž zásuvek průmyslových spojovacích provedení IP 44 3P+N+PE 16 A se zapojením vodičů</t>
  </si>
  <si>
    <t>-1636023425</t>
  </si>
  <si>
    <t>Montáž zásuvek průmyslových se zapojením vodičů spojovacích, provedení IP 44 3P+N+PE 16 A</t>
  </si>
  <si>
    <t>https://podminky.urs.cz/item/CS_URS_2023_02/741313151</t>
  </si>
  <si>
    <t>35811324</t>
  </si>
  <si>
    <t>zásuvka spojovací 16A - 5pól, řazení 3P+N+PE IP44, šroubové svorky</t>
  </si>
  <si>
    <t>-670438272</t>
  </si>
  <si>
    <t>220081078R</t>
  </si>
  <si>
    <t>Montáž smršťovací spojky [Raychem] na jednoplášťovém celoplastovém kabelu bez pancíře do 100 žil</t>
  </si>
  <si>
    <t>1788693614</t>
  </si>
  <si>
    <t xml:space="preserve">Montáž kabelové spojky smršťovací </t>
  </si>
  <si>
    <t>35436026</t>
  </si>
  <si>
    <t>spojka kabelová smršťovaná přímé do 1kV 91ah-25s 4x95-300mm</t>
  </si>
  <si>
    <t>2069859133</t>
  </si>
  <si>
    <t>35436032</t>
  </si>
  <si>
    <t>spojka kabelová smršťovaná přímá do 1kV 91ahsc-185 3-4ž.x120-185mm</t>
  </si>
  <si>
    <t>1954741017</t>
  </si>
  <si>
    <t>741122015</t>
  </si>
  <si>
    <t>Montáž kabel Cu bez ukončení uložený pod omítku plný kulatý 3x1,5 mm2 (např. CYKY)</t>
  </si>
  <si>
    <t>-1909220556</t>
  </si>
  <si>
    <t>Montáž kabelů měděných bez ukončení uložených pod omítku plných kulatých (např. CYKY), počtu a průřezu žil 3x1,5 mm2</t>
  </si>
  <si>
    <t>https://podminky.urs.cz/item/CS_URS_2023_02/741122015</t>
  </si>
  <si>
    <t>741122016</t>
  </si>
  <si>
    <t>Montáž kabel Cu bez ukončení uložený pod omítku plný kulatý 3x2,5 až 6 mm2 (např. CYKY)</t>
  </si>
  <si>
    <t>779560125</t>
  </si>
  <si>
    <t>Montáž kabelů měděných bez ukončení uložených pod omítku plných kulatých (např. CYKY), počtu a průřezu žil 3x2,5 až 6 mm2</t>
  </si>
  <si>
    <t>https://podminky.urs.cz/item/CS_URS_2023_02/741122016</t>
  </si>
  <si>
    <t>741122201</t>
  </si>
  <si>
    <t>Montáž kabel Cu plný kulatý žíla 2x1,5 až 6 mm2 uložený volně (např. CYKY)</t>
  </si>
  <si>
    <t>952438517</t>
  </si>
  <si>
    <t>Montáž kabelů měděných bez ukončení uložených volně nebo v liště plných kulatých (např. CYKY) počtu a průřezu žil 2x1,5 až 6 mm2</t>
  </si>
  <si>
    <t>https://podminky.urs.cz/item/CS_URS_2023_02/741122201</t>
  </si>
  <si>
    <t>630</t>
  </si>
  <si>
    <t>741122211</t>
  </si>
  <si>
    <t>Montáž kabel Cu plný kulatý žíla 3x1,5 až 6 mm2 uložený volně (např. CYKY)</t>
  </si>
  <si>
    <t>-1654795685</t>
  </si>
  <si>
    <t>Montáž kabelů měděných bez ukončení uložených volně nebo v liště plných kulatých (např. CYKY) počtu a průřezu žil 3x1,5 až 6 mm2</t>
  </si>
  <si>
    <t>https://podminky.urs.cz/item/CS_URS_2023_02/741122211</t>
  </si>
  <si>
    <t>780-135</t>
  </si>
  <si>
    <t>741122231</t>
  </si>
  <si>
    <t>Montáž kabel Cu plný kulatý žíla 5x1,5 až 2,5 mm2 uložený volně (např. CYKY)</t>
  </si>
  <si>
    <t>553696057</t>
  </si>
  <si>
    <t>Montáž kabelů měděných bez ukončení uložených volně nebo v liště plných kulatých (např. CYKY) počtu a průřezu žil 5x1,5 až 2,5 mm2</t>
  </si>
  <si>
    <t>https://podminky.urs.cz/item/CS_URS_2023_02/741122231</t>
  </si>
  <si>
    <t>980</t>
  </si>
  <si>
    <t>741122232</t>
  </si>
  <si>
    <t>Montáž kabel Cu plný kulatý žíla 5x4 až 6 mm2 uložený volně (např. CYKY)</t>
  </si>
  <si>
    <t>-1252988171</t>
  </si>
  <si>
    <t>Montáž kabelů měděných bez ukončení uložených volně nebo v liště plných kulatých (např. CYKY) počtu a průřezu žil 5x4 až 6 mm2</t>
  </si>
  <si>
    <t>https://podminky.urs.cz/item/CS_URS_2023_02/741122232</t>
  </si>
  <si>
    <t>460</t>
  </si>
  <si>
    <t>741123217</t>
  </si>
  <si>
    <t>Montáž kabel Al plný nebo laněný kulatý žíla 3x120 až 150 mm2 uložený volně (např. AYKY)</t>
  </si>
  <si>
    <t>-1445154767</t>
  </si>
  <si>
    <t>Montáž kabelů hliníkových bez ukončení uložených volně plných nebo laněných kulatých (např. AYKY) počtu a průřezu žil 3x120 až 150 mm2</t>
  </si>
  <si>
    <t>https://podminky.urs.cz/item/CS_URS_2023_02/741123217</t>
  </si>
  <si>
    <t>741123227</t>
  </si>
  <si>
    <t>Montáž kabel Al plný nebo laněný kulatý žíla 4x70 až 95 mm2 uložený volně (např. AYKY)</t>
  </si>
  <si>
    <t>-710911524</t>
  </si>
  <si>
    <t>Montáž kabelů hliníkových bez ukončení uložených volně plných nebo laněných kulatých (např. AYKY) počtu a průřezu žil 4x70 až 95 mm2</t>
  </si>
  <si>
    <t>https://podminky.urs.cz/item/CS_URS_2023_02/741123227</t>
  </si>
  <si>
    <t>34113080</t>
  </si>
  <si>
    <t>kabel silový jádro Al izolace PVC plášť PVC 0,6/1kV (1-AYKY) 4x70mm2</t>
  </si>
  <si>
    <t>898752</t>
  </si>
  <si>
    <t>Poznámka k položce:_x000D_
1-AYKY, průměr kabelu 35,4mm</t>
  </si>
  <si>
    <t>50*1,15 'Přepočtené koeficientem množství</t>
  </si>
  <si>
    <t>34113082</t>
  </si>
  <si>
    <t>kabel silový jádro Al izolace PVC plášť PVC 0,6/1kV (1-AYKY) 4x120mm2</t>
  </si>
  <si>
    <t>-1425302204</t>
  </si>
  <si>
    <t>Poznámka k položce:_x000D_
1-AYKY, průměr kabelu 43mm</t>
  </si>
  <si>
    <t>120*1,15 'Přepočtené koeficientem množství</t>
  </si>
  <si>
    <t>34111005</t>
  </si>
  <si>
    <t>kabel instalační jádro Cu plné izolace PVC plášť PVC 450/750V (CYKY) 2x1,5mm2</t>
  </si>
  <si>
    <t>37645736</t>
  </si>
  <si>
    <t>Poznámka k položce:_x000D_
CYKY, průměr kabelu 8,1mm</t>
  </si>
  <si>
    <t>630*1,15 'Přepočtené koeficientem množství</t>
  </si>
  <si>
    <t>34111030</t>
  </si>
  <si>
    <t>kabel instalační jádro Cu plné izolace PVC plášť PVC 450/750V (CYKY) 3x1,5mm2</t>
  </si>
  <si>
    <t>-1645455316</t>
  </si>
  <si>
    <t>Poznámka k položce:_x000D_
CYKY, průměr kabelu 8,6mm</t>
  </si>
  <si>
    <t>370</t>
  </si>
  <si>
    <t>370*1,15 'Přepočtené koeficientem množství</t>
  </si>
  <si>
    <t>34111036</t>
  </si>
  <si>
    <t>kabel instalační jádro Cu plné izolace PVC plášť PVC 450/750V (CYKY) 3x2,5mm2</t>
  </si>
  <si>
    <t>-425402011</t>
  </si>
  <si>
    <t>Poznámka k položce:_x000D_
CYKY, průměr kabelu 9,5mm</t>
  </si>
  <si>
    <t>410</t>
  </si>
  <si>
    <t>410*1,15 'Přepočtené koeficientem množství</t>
  </si>
  <si>
    <t>34111090</t>
  </si>
  <si>
    <t>kabel instalační jádro Cu plné izolace PVC plášť PVC 450/750V (CYKY) 5x1,5mm2</t>
  </si>
  <si>
    <t>-1112974872</t>
  </si>
  <si>
    <t>Poznámka k položce:_x000D_
CYKY, průměr kabelu 10,1mm</t>
  </si>
  <si>
    <t>820</t>
  </si>
  <si>
    <t>820*1,15 'Přepočtené koeficientem množství</t>
  </si>
  <si>
    <t>34111094</t>
  </si>
  <si>
    <t>kabel instalační jádro Cu plné izolace PVC plášť PVC 450/750V (CYKY) 5x2,5mm2</t>
  </si>
  <si>
    <t>-1111816310</t>
  </si>
  <si>
    <t>Poznámka k položce:_x000D_
CYKY, průměr kabelu 11,2mm</t>
  </si>
  <si>
    <t>160*1,15 'Přepočtené koeficientem množství</t>
  </si>
  <si>
    <t>34111098</t>
  </si>
  <si>
    <t>kabel instalační jádro Cu plné izolace PVC plášť PVC 450/750V (CYKY) 5x4mm2</t>
  </si>
  <si>
    <t>-1669804347</t>
  </si>
  <si>
    <t>Poznámka k položce:_x000D_
CYKY, průměr kabelu 13,8mm</t>
  </si>
  <si>
    <t>240</t>
  </si>
  <si>
    <t>240*1,1 'Přepočtené koeficientem množství</t>
  </si>
  <si>
    <t>34111100</t>
  </si>
  <si>
    <t>kabel instalační jádro Cu plné izolace PVC plášť PVC 450/750V (CYKY) 5x6mm2</t>
  </si>
  <si>
    <t>1775480061</t>
  </si>
  <si>
    <t>Poznámka k položce:_x000D_
CYKY, průměr kabelu 15,1mm</t>
  </si>
  <si>
    <t>220*1,1 'Přepočtené koeficientem množství</t>
  </si>
  <si>
    <t>348420741R</t>
  </si>
  <si>
    <t>Svorka kabelová bezšroubová 5x1,5-2,5, ref. typ WAGO</t>
  </si>
  <si>
    <t>ks</t>
  </si>
  <si>
    <t>1268610401</t>
  </si>
  <si>
    <t>354741102R</t>
  </si>
  <si>
    <t>Protipožár ucpávka t=90min. vč.identifikač.štítku D+M</t>
  </si>
  <si>
    <t>-934993549</t>
  </si>
  <si>
    <t>741128001</t>
  </si>
  <si>
    <t>Ostatní práce při montáži vodičů a kabelů - odjutování a očištění</t>
  </si>
  <si>
    <t>1614331489</t>
  </si>
  <si>
    <t>Ostatní práce při montáži vodičů a kabelů úpravy vodičů a kabelů odjutování a očištění</t>
  </si>
  <si>
    <t>https://podminky.urs.cz/item/CS_URS_2023_02/741128001</t>
  </si>
  <si>
    <t>741128002</t>
  </si>
  <si>
    <t>Ostatní práce při montáži vodičů a kabelů - označení dalším štítkem</t>
  </si>
  <si>
    <t>472360256</t>
  </si>
  <si>
    <t>Ostatní práce při montáži vodičů a kabelů úpravy vodičů a kabelů označování dalším štítkem</t>
  </si>
  <si>
    <t>https://podminky.urs.cz/item/CS_URS_2023_02/741128002</t>
  </si>
  <si>
    <t>741128003</t>
  </si>
  <si>
    <t>Ostatní práce při montáži vodičů a kabelů - svazkování žil</t>
  </si>
  <si>
    <t>1740451987</t>
  </si>
  <si>
    <t>Ostatní práce při montáži vodičů a kabelů úpravy vodičů a kabelů svazkování žil</t>
  </si>
  <si>
    <t>https://podminky.urs.cz/item/CS_URS_2023_02/741128003</t>
  </si>
  <si>
    <t>741128023</t>
  </si>
  <si>
    <t>Příplatek k montáži kabelů za zatažení vodiče a kabelu do 4,00 kg</t>
  </si>
  <si>
    <t>1389929288</t>
  </si>
  <si>
    <t>Ostatní práce při montáži vodičů a kabelů Příplatek k cenám montáže vodičů a kabelů za zatahování vodičů a kabelů do tvárnicových tras s komorami nebo do kolektorů, hmotnosti do 4 kg</t>
  </si>
  <si>
    <t>https://podminky.urs.cz/item/CS_URS_2023_02/741128023</t>
  </si>
  <si>
    <t>741130001</t>
  </si>
  <si>
    <t>Ukončení vodič izolovaný do 2,5 mm2 v rozváděči nebo na přístroji</t>
  </si>
  <si>
    <t>-920125920</t>
  </si>
  <si>
    <t>Ukončení vodičů a kabelů izolovaných s označením a zapojením v rozváděči nebo na přístroji, průřezu žíly do 2,5 mm2</t>
  </si>
  <si>
    <t>https://podminky.urs.cz/item/CS_URS_2023_02/741130001</t>
  </si>
  <si>
    <t>741130003</t>
  </si>
  <si>
    <t>Ukončení vodič izolovaný do 4 mm2 v rozváděči nebo na přístroji</t>
  </si>
  <si>
    <t>47934294</t>
  </si>
  <si>
    <t>Ukončení vodičů a kabelů izolovaných s označením a zapojením v rozváděči nebo na přístroji, průřezu žíly do 4 mm2</t>
  </si>
  <si>
    <t>https://podminky.urs.cz/item/CS_URS_2023_02/741130003</t>
  </si>
  <si>
    <t>741130004</t>
  </si>
  <si>
    <t>Ukončení vodič izolovaný do 6 mm2 v rozváděči nebo na přístroji</t>
  </si>
  <si>
    <t>565592317</t>
  </si>
  <si>
    <t>Ukončení vodičů a kabelů izolovaných s označením a zapojením v rozváděči nebo na přístroji, průřezu žíly do 6 mm2</t>
  </si>
  <si>
    <t>https://podminky.urs.cz/item/CS_URS_2023_02/741130004</t>
  </si>
  <si>
    <t>741130013</t>
  </si>
  <si>
    <t>Ukončení vodič izolovaný do 95 mm2 v rozváděči nebo na přístroji</t>
  </si>
  <si>
    <t>87055053</t>
  </si>
  <si>
    <t>Ukončení vodičů a kabelů izolovaných s označením a zapojením v rozváděči nebo na přístroji, průřezu žíly do 95 mm2</t>
  </si>
  <si>
    <t>https://podminky.urs.cz/item/CS_URS_2023_02/741130013</t>
  </si>
  <si>
    <t>741130014</t>
  </si>
  <si>
    <t>Ukončení vodič izolovaný do 120 mm2 v rozváděči nebo na přístroji</t>
  </si>
  <si>
    <t>-1553561520</t>
  </si>
  <si>
    <t>Ukončení vodičů a kabelů izolovaných s označením a zapojením v rozváděči nebo na přístroji, průřezu žíly do 120 mm2</t>
  </si>
  <si>
    <t>https://podminky.urs.cz/item/CS_URS_2023_02/741130014</t>
  </si>
  <si>
    <t>741410021</t>
  </si>
  <si>
    <t>Montáž vodič uzemňovací pásek průřezu do 120 mm2 v městské zástavbě v zemi</t>
  </si>
  <si>
    <t>-405455411</t>
  </si>
  <si>
    <t>Montáž uzemňovacího vedení s upevněním, propojením a připojením pomocí svorek v zemi s izolací spojů pásku průřezu do 120 mm2 v městské zástavbě</t>
  </si>
  <si>
    <t>https://podminky.urs.cz/item/CS_URS_2023_02/741410021</t>
  </si>
  <si>
    <t>35442062</t>
  </si>
  <si>
    <t>pás zemnící 30x4mm FeZn</t>
  </si>
  <si>
    <t>-1155599825</t>
  </si>
  <si>
    <t>160*1,05 'Přepočtené koeficientem množství</t>
  </si>
  <si>
    <t>741420001</t>
  </si>
  <si>
    <t>Montáž drát nebo lano hromosvodné svodové D do 10 mm s podpěrou</t>
  </si>
  <si>
    <t>2036434292</t>
  </si>
  <si>
    <t>Montáž hromosvodného vedení svodových drátů nebo lan s podpěrami, Ø do 10 mm</t>
  </si>
  <si>
    <t>https://podminky.urs.cz/item/CS_URS_2023_02/741420001</t>
  </si>
  <si>
    <t>35441072</t>
  </si>
  <si>
    <t>drát D 8mm FeZn pro hromosvod</t>
  </si>
  <si>
    <t>1462291742</t>
  </si>
  <si>
    <t>120*0,15 'Přepočtené koeficientem množství</t>
  </si>
  <si>
    <t>741420022</t>
  </si>
  <si>
    <t>Montáž svorka hromosvodná se 3 a více šrouby</t>
  </si>
  <si>
    <t>-420633408</t>
  </si>
  <si>
    <t>Montáž hromosvodného vedení svorek se 3 a více šrouby</t>
  </si>
  <si>
    <t>https://podminky.urs.cz/item/CS_URS_2023_02/741420022</t>
  </si>
  <si>
    <t>35441996</t>
  </si>
  <si>
    <t>svorka odbočovací a spojovací pro spojování kruhových a páskových vodičů, FeZn</t>
  </si>
  <si>
    <t>597026312</t>
  </si>
  <si>
    <t>35442035</t>
  </si>
  <si>
    <t>svorka uzemnění nerez zkušební, 62mm</t>
  </si>
  <si>
    <t>-810241747</t>
  </si>
  <si>
    <t>35431024</t>
  </si>
  <si>
    <t>svorka uzemnění FeZn křížová pro vodič D 6- 10mm s mezideskou</t>
  </si>
  <si>
    <t>249682052</t>
  </si>
  <si>
    <t>Poznámka k položce:_x000D_
SK + 1</t>
  </si>
  <si>
    <t>35431039</t>
  </si>
  <si>
    <t>svorka uzemnění AlMgSi na okapové žlaby</t>
  </si>
  <si>
    <t>587049229</t>
  </si>
  <si>
    <t>Poznámka k položce:_x000D_
SOc Al</t>
  </si>
  <si>
    <t>35441830</t>
  </si>
  <si>
    <t>úhelník ochranný na ochranu svodu - 1700mm, FeZn</t>
  </si>
  <si>
    <t>-85050809</t>
  </si>
  <si>
    <t>35441836</t>
  </si>
  <si>
    <t>držák ochranného úhelníku do zdiva, FeZn</t>
  </si>
  <si>
    <t>720750997</t>
  </si>
  <si>
    <t>35441417R</t>
  </si>
  <si>
    <t>podpěra vedení FeZn do zdiva 300mm</t>
  </si>
  <si>
    <t>760876963</t>
  </si>
  <si>
    <t>35442271</t>
  </si>
  <si>
    <t>podpěra vedení na ploché střechy pr. 140mm, ocelová příložka a šroub M8, výška vedení 100mm, plast s betonem, 1 kg</t>
  </si>
  <si>
    <t>-1548587083</t>
  </si>
  <si>
    <t>4034587157R</t>
  </si>
  <si>
    <t>Svazkovací páska (balení = 100ks)</t>
  </si>
  <si>
    <t>1673083520</t>
  </si>
  <si>
    <t>4034587102R</t>
  </si>
  <si>
    <t>Kabelový štítek pro označení kabelu (začáte/konec), nesmazatelný, PVC</t>
  </si>
  <si>
    <t>554643236</t>
  </si>
  <si>
    <t>741910322</t>
  </si>
  <si>
    <t>Montáž rošt a lávka typová ostatní šířky do 600 mm</t>
  </si>
  <si>
    <t>1281890246</t>
  </si>
  <si>
    <t>Montáž roštů a lávek pro volné i pevné uložení kabelů bez podkladových desek a osazení úchytných prvků typových bez stojiny a výložníků ostatních, šířky do 600 mm</t>
  </si>
  <si>
    <t>https://podminky.urs.cz/item/CS_URS_2023_02/741910322</t>
  </si>
  <si>
    <t>741910412</t>
  </si>
  <si>
    <t>Montáž žlab kovový šířky do 100 mm bez víka</t>
  </si>
  <si>
    <t>1269533999</t>
  </si>
  <si>
    <t>Montáž žlabů bez stojiny a výložníků kovových s podpěrkami a příslušenstvím bez víka, šířky do 100 mm</t>
  </si>
  <si>
    <t>https://podminky.urs.cz/item/CS_URS_2023_02/741910412</t>
  </si>
  <si>
    <t>741910415</t>
  </si>
  <si>
    <t>Montáž žlab kovový šířky do 500 mm bez víka</t>
  </si>
  <si>
    <t>1839017713</t>
  </si>
  <si>
    <t>Montáž žlabů bez stojiny a výložníků kovových s podpěrkami a příslušenstvím bez víka, šířky do 500 mm</t>
  </si>
  <si>
    <t>https://podminky.urs.cz/item/CS_URS_2023_02/741910415</t>
  </si>
  <si>
    <t>741910421</t>
  </si>
  <si>
    <t>Montáž žlab kovový - uzavření víkem</t>
  </si>
  <si>
    <t>1739505682</t>
  </si>
  <si>
    <t>Montáž žlabů bez stojiny a výložníků kovových s podpěrkami a příslušenstvím uzavření víkem</t>
  </si>
  <si>
    <t>https://podminky.urs.cz/item/CS_URS_2023_02/741910421</t>
  </si>
  <si>
    <t>30+50</t>
  </si>
  <si>
    <t>34575600</t>
  </si>
  <si>
    <t>žlab kabelový drátěný galvanicky zinkovaný 150/100mm</t>
  </si>
  <si>
    <t>-669743462</t>
  </si>
  <si>
    <t>34575602</t>
  </si>
  <si>
    <t>žlab kabelový drátěný galvanicky zinkovaný 500/100mm</t>
  </si>
  <si>
    <t>-1419224040</t>
  </si>
  <si>
    <t>34573008</t>
  </si>
  <si>
    <t>držák protahovacího kanálu š 100mm</t>
  </si>
  <si>
    <t>-502709463</t>
  </si>
  <si>
    <t>220182002</t>
  </si>
  <si>
    <t>Zatažení ochranné trubky z HDPE 110 mm do chráničky</t>
  </si>
  <si>
    <t>751257043</t>
  </si>
  <si>
    <t>Zatažení trubek do chráničky 110 mm ochranné z HDPE</t>
  </si>
  <si>
    <t>https://podminky.urs.cz/item/CS_URS_2023_02/220182002</t>
  </si>
  <si>
    <t>34571358</t>
  </si>
  <si>
    <t>trubka elektroinstalační ohebná dvouplášťová korugovaná (chránička) D 136/160mm, HDPE+LDPE</t>
  </si>
  <si>
    <t>-602505585</t>
  </si>
  <si>
    <t>HZS2232</t>
  </si>
  <si>
    <t>Hodinová zúčtovací sazba elektrikář odborný</t>
  </si>
  <si>
    <t>1405821942</t>
  </si>
  <si>
    <t>Hodinové zúčtovací sazby profesí PSV provádění stavebních instalací elektrikář odborný</t>
  </si>
  <si>
    <t>https://podminky.urs.cz/item/CS_URS_2023_02/HZS2232</t>
  </si>
  <si>
    <t>"úprava zapojení stávajícíh kabelových skříní /rozvaděčů"95</t>
  </si>
  <si>
    <t>"dokončovací montážní práce na elektric.zařízení " 220</t>
  </si>
  <si>
    <t>D1</t>
  </si>
  <si>
    <t>Svítidla</t>
  </si>
  <si>
    <t>741372021</t>
  </si>
  <si>
    <t>Montáž svítidlo LED interiérové přisazené nástěnné hranaté nebo kruhové do 0,09 m2 se zapojením vodičů</t>
  </si>
  <si>
    <t>-1905407611</t>
  </si>
  <si>
    <t>Montáž svítidel s integrovaným zdrojem LED se zapojením vodičů interiérových přisazených nástěnných hranatých nebo kruhových, plochy do 0,09 m2</t>
  </si>
  <si>
    <t>https://podminky.urs.cz/item/CS_URS_2023_02/741372021</t>
  </si>
  <si>
    <t>2+10</t>
  </si>
  <si>
    <t>741372022</t>
  </si>
  <si>
    <t>Montáž svítidlo LED interiérové přisazené nástěnné hranaté nebo kruhové přes 0,09 do 0,36 m2 se zapojením vodičů</t>
  </si>
  <si>
    <t>-2097248566</t>
  </si>
  <si>
    <t>Montáž svítidel s integrovaným zdrojem LED se zapojením vodičů interiérových přisazených nástěnných hranatých nebo kruhových, plochy přes 0,09 do 0,36 m2</t>
  </si>
  <si>
    <t>https://podminky.urs.cz/item/CS_URS_2023_02/741372022</t>
  </si>
  <si>
    <t>25+11+5+7+16+6</t>
  </si>
  <si>
    <t>74128543R</t>
  </si>
  <si>
    <t>208729534</t>
  </si>
  <si>
    <t xml:space="preserve">A Reflektorové svitidlo přisazené, 50W, 4000K, 6200lm, IP66  + vc.fofobunky </t>
  </si>
  <si>
    <t>348285001R</t>
  </si>
  <si>
    <t>F - Nouzové přisazené svitidlo LED 1W, IP65, s vlastním bateriovým zdrojem  T=60min.,vč.piktogramu</t>
  </si>
  <si>
    <t>1216421247</t>
  </si>
  <si>
    <t>741373224R</t>
  </si>
  <si>
    <t>D zapuštěné LED svitidlo 600/600mm, 38W, 4000K, 4170lm, IP40</t>
  </si>
  <si>
    <t>-1542690175</t>
  </si>
  <si>
    <t>741373207R</t>
  </si>
  <si>
    <t>Dn zapuštěné LED svitidlo 600/600mm, 38W, 4000K, 4180lm, IP40  + modul nouzového osvětlení  min.T=60min</t>
  </si>
  <si>
    <t>662965145</t>
  </si>
  <si>
    <t>741373209R</t>
  </si>
  <si>
    <t>E Přisazené LED svitidlo, 53W, 4000K, 3860lm, IP66</t>
  </si>
  <si>
    <t>-1799568902</t>
  </si>
  <si>
    <t>741373208R</t>
  </si>
  <si>
    <t>En Přisazené LED svitidlo, 53W, 4000K, 3860lm, IP66 + modul nouzového osvětlení  min.T=60min</t>
  </si>
  <si>
    <t>704884045</t>
  </si>
  <si>
    <t>741373748R</t>
  </si>
  <si>
    <t>C zavěšené LED svidilo, 73W, 4000K, 9035lm, IP66</t>
  </si>
  <si>
    <t>-772662699</t>
  </si>
  <si>
    <t>741373752R</t>
  </si>
  <si>
    <t>CN zavěšené LED svitidlo, 73W, 4000K, 9035lm, IP66 + modul nouzového osvětlení  min.T=60min</t>
  </si>
  <si>
    <t>-385054144</t>
  </si>
  <si>
    <t>D8</t>
  </si>
  <si>
    <t>Rozvaděče</t>
  </si>
  <si>
    <t>378812425R</t>
  </si>
  <si>
    <t>1094472759</t>
  </si>
  <si>
    <t>RH - doplnění (do stávajícího rozvaděče), viz. výkres D.2.2.a.6-9</t>
  </si>
  <si>
    <t>378812428R</t>
  </si>
  <si>
    <t>-169923094</t>
  </si>
  <si>
    <t>R1.1 - doplnění (do stávajícího rozvaděče), viz. výkres D.2.2.a.6-12</t>
  </si>
  <si>
    <t>348712462R</t>
  </si>
  <si>
    <t>-1044447844</t>
  </si>
  <si>
    <t>R1.2 - doplnění (do stávajícího rozvaděče), viz. výkres D.2.2.a.6-13</t>
  </si>
  <si>
    <t>741210102</t>
  </si>
  <si>
    <t>Montáž rozváděčů litinových, hliníkových nebo plastových sestava do 100 kg</t>
  </si>
  <si>
    <t>-1154911349</t>
  </si>
  <si>
    <t>Montáž rozváděčů litinových, hliníkových nebo plastových bez zapojení vodičů sestavy hmotnosti do 100 kg</t>
  </si>
  <si>
    <t>https://podminky.urs.cz/item/CS_URS_2023_02/741210102</t>
  </si>
  <si>
    <t>374812279R</t>
  </si>
  <si>
    <t xml:space="preserve">Skříň rozpojovací pojistková do 400 A, do 240mm2, v kompaktním pilíři s pojistovými spodky se 4-6 sadami jistících prvků </t>
  </si>
  <si>
    <t>-462353201</t>
  </si>
  <si>
    <t>Skříň rozpojovací pojistková do 400 A, do 240mm2, v kompaktním pilíři s pojistovými spodky se 4-6 sadami jistících prvků 
Dodávka a montáž KS3
Viz schémata  Celkem 1 = 1,000
1. Položka obsahuje:  – instalaci do terénu vč. prefabrikovaného základu a zapojení  – technický popis viz. projektová dokumentace 2. Položka neobsahuje:  – zemní práce 3. Způsob měření: Udává se počet kusů kompletní konstrukce nebo práce.</t>
  </si>
  <si>
    <t>35871242R</t>
  </si>
  <si>
    <t>Stykač jedno-dvoupolovy do 20A</t>
  </si>
  <si>
    <t>-1496698213</t>
  </si>
  <si>
    <t>35871218R</t>
  </si>
  <si>
    <t>-348203292</t>
  </si>
  <si>
    <t>Stykač čtyřpolovy do 25A</t>
  </si>
  <si>
    <t>35822109</t>
  </si>
  <si>
    <t>jistič 1pólový-charakteristika B 10A</t>
  </si>
  <si>
    <t>2044138240</t>
  </si>
  <si>
    <t>35822103</t>
  </si>
  <si>
    <t>jistič 1-pólový 2 A vypínací charakteristika C vypínací schopnost 10 kA</t>
  </si>
  <si>
    <t>-288066542</t>
  </si>
  <si>
    <t>35822117</t>
  </si>
  <si>
    <t>jistič 1-pólový 10 A vypínací charakteristika C vypínací schopnost 10 kA</t>
  </si>
  <si>
    <t>-1496971228</t>
  </si>
  <si>
    <t>35822402</t>
  </si>
  <si>
    <t>jistič 3-pólový 20 A vypínací charakteristika B vypínací schopnost 10 kA</t>
  </si>
  <si>
    <t>412427937</t>
  </si>
  <si>
    <t>35822178</t>
  </si>
  <si>
    <t>jistič 3-pólový 40 A vypínací charakteristika B vypínací schopnost 10 kA</t>
  </si>
  <si>
    <t>2063513254</t>
  </si>
  <si>
    <t>35889189R</t>
  </si>
  <si>
    <t>chránič proudový 2pólový 25A pracovního proudu 0,03A</t>
  </si>
  <si>
    <t>1500060013</t>
  </si>
  <si>
    <t>35889209R</t>
  </si>
  <si>
    <t>chránič proudový 4pólový 25A - 65A pracovního proudu 0,03A</t>
  </si>
  <si>
    <t>-719766309</t>
  </si>
  <si>
    <t>741210122</t>
  </si>
  <si>
    <t>Montáž rozváděčů litinových, hliníkových nebo plastových - skříněk do 20 kg</t>
  </si>
  <si>
    <t>1375218439</t>
  </si>
  <si>
    <t>Montáž rozváděčů litinových, hliníkových nebo plastových bez zapojení vodičů skříněk hmotnosti do 20 kg</t>
  </si>
  <si>
    <t>https://podminky.urs.cz/item/CS_URS_2023_02/741210122</t>
  </si>
  <si>
    <t>35713177R</t>
  </si>
  <si>
    <t>ZS-Zásuvková skříň (šxvxh) - 340x460x162mm box, IP54, zás. 1x 32A/400V, zás. 1x 32A/230V, zás. 3x 16A/250V + jištění, viz. výkres D.2.2.a.6-10</t>
  </si>
  <si>
    <t>1177408006</t>
  </si>
  <si>
    <t>35713192R</t>
  </si>
  <si>
    <t>-308861825</t>
  </si>
  <si>
    <t>ZS-Zásuvková skříň (šxvxh) - 340x460x162mm box, IP54, zás. 1x 32A/400V, zás. 3x 16A/230V, + jištění, viz. výkres D.2.2.a.6-11</t>
  </si>
  <si>
    <t>46-M</t>
  </si>
  <si>
    <t>Zemní práce při extr.mont.pracích</t>
  </si>
  <si>
    <t>460010025</t>
  </si>
  <si>
    <t>Vytyčení trasy inženýrských sítí v zastavěném prostoru</t>
  </si>
  <si>
    <t>km</t>
  </si>
  <si>
    <t>-1066061343</t>
  </si>
  <si>
    <t>Vytyčení trasy inženýrských sítí v zastavěném prostoru</t>
  </si>
  <si>
    <t>https://podminky.urs.cz/item/CS_URS_2023_02/460010025</t>
  </si>
  <si>
    <t>0,2</t>
  </si>
  <si>
    <t>69311310</t>
  </si>
  <si>
    <t>pás varovný plný do výkopu š 330mm</t>
  </si>
  <si>
    <t>1635054916</t>
  </si>
  <si>
    <t>Poznámka k položce:_x000D_
žlutá - plyn, modrá - voda, červená - elektro</t>
  </si>
  <si>
    <t>460161293</t>
  </si>
  <si>
    <t>Hloubení kabelových rýh ručně š 50 cm hl 100 cm v hornině tř II skupiny 4</t>
  </si>
  <si>
    <t>445609227</t>
  </si>
  <si>
    <t>Hloubení zapažených i nezapažených kabelových rýh ručně včetně urovnání dna s přemístěním výkopku do vzdálenosti 3 m od okraje jámy nebo s naložením na dopravní prostředek šířky 50 cm hloubky 100 cm v hornině třídy těžitelnosti II skupiny 4</t>
  </si>
  <si>
    <t>https://podminky.urs.cz/item/CS_URS_2023_02/460161293</t>
  </si>
  <si>
    <t>460371123</t>
  </si>
  <si>
    <t>Naložení výkopku při elektromontážích strojně z hornin třídy II skupiny 4 a 5</t>
  </si>
  <si>
    <t>201017401</t>
  </si>
  <si>
    <t>Naložení výkopku strojně z hornin třídy těžitelnosti II skupiny 4 až 5</t>
  </si>
  <si>
    <t>https://podminky.urs.cz/item/CS_URS_2023_02/460371123</t>
  </si>
  <si>
    <t>160*0,5*0,3</t>
  </si>
  <si>
    <t>460431313</t>
  </si>
  <si>
    <t>Zásyp kabelových rýh ručně se zhutněním š 50 cm hl 100 cm z horniny tř II skupiny 4</t>
  </si>
  <si>
    <t>1695578500</t>
  </si>
  <si>
    <t>Zásyp kabelových rýh ručně s přemístění sypaniny ze vzdálenosti do 10 m, s uložením výkopku ve vrstvách včetně zhutnění a úpravy povrchu šířky 50 cm hloubky 100 cm z hornině třídy těžitelnosti II skupiny 4</t>
  </si>
  <si>
    <t>https://podminky.urs.cz/item/CS_URS_2023_02/460431313</t>
  </si>
  <si>
    <t>460661112</t>
  </si>
  <si>
    <t>Kabelové lože z písku pro kabely nn bez zakrytí š lože přes 35 do 50 cm</t>
  </si>
  <si>
    <t>-1297828035</t>
  </si>
  <si>
    <t>Kabelové lože z písku včetně podsypu, zhutnění a urovnání povrchu pro kabely nn bez zakrytí, šířky přes 35 do 50 cm</t>
  </si>
  <si>
    <t>https://podminky.urs.cz/item/CS_URS_2023_02/460661112</t>
  </si>
  <si>
    <t>1976543243</t>
  </si>
  <si>
    <t>24*1,5</t>
  </si>
  <si>
    <t>1481416387</t>
  </si>
  <si>
    <t>D.2.2.a.7 - Strukturované rozvody</t>
  </si>
  <si>
    <t xml:space="preserve">    742 - Elektroinstalace - slaboproud</t>
  </si>
  <si>
    <t>R741813741</t>
  </si>
  <si>
    <t>Certifikační měření UTP/STP/FTP kabelu do cat.6</t>
  </si>
  <si>
    <t>1136625473</t>
  </si>
  <si>
    <t xml:space="preserve">Certifikační měření UTP/STP/FTP kabelu do cat.6 vc. vytsavení protokolu </t>
  </si>
  <si>
    <t>742</t>
  </si>
  <si>
    <t>Elektroinstalace - slaboproud</t>
  </si>
  <si>
    <t>742110002</t>
  </si>
  <si>
    <t>Montáž trubek pro slaboproud plastových ohebných uložených pod omítku</t>
  </si>
  <si>
    <t>-321931114</t>
  </si>
  <si>
    <t>Montáž trubek elektroinstalačních plastových ohebných uložených pod omítku</t>
  </si>
  <si>
    <t>https://podminky.urs.cz/item/CS_URS_2023_02/742110002</t>
  </si>
  <si>
    <t>"HDMI" 15+5</t>
  </si>
  <si>
    <t xml:space="preserve">"UTP svislé čísti k zasuvkám "  2*4 </t>
  </si>
  <si>
    <t>34571157</t>
  </si>
  <si>
    <t>trubka elektroinstalační ohebná z PH, D 35,9/42,2mm</t>
  </si>
  <si>
    <t>-526702648</t>
  </si>
  <si>
    <t>"UTP svislé čísti k zasuvkám "  2*4 *1,1</t>
  </si>
  <si>
    <t>8,8*1,05 'Přepočtené koeficientem množství</t>
  </si>
  <si>
    <t>34571158</t>
  </si>
  <si>
    <t>trubka elektroinstalační ohebná z PH, D 48mm</t>
  </si>
  <si>
    <t>1648208051</t>
  </si>
  <si>
    <t>20*1,05 'Přepočtené koeficientem množství</t>
  </si>
  <si>
    <t>742110102</t>
  </si>
  <si>
    <t>Montáž kabelového žlabu pro slaboproud drátěného 150/100 mm</t>
  </si>
  <si>
    <t>-1719310994</t>
  </si>
  <si>
    <t>Montáž kabelového žlabu drátěného 150/100 mm</t>
  </si>
  <si>
    <t>https://podminky.urs.cz/item/CS_URS_2023_02/742110102</t>
  </si>
  <si>
    <t>742121001</t>
  </si>
  <si>
    <t>Montáž kabelů sdělovacích pro vnitřní rozvody do 15 žil</t>
  </si>
  <si>
    <t>-2023033874</t>
  </si>
  <si>
    <t>Montáž kabelů sdělovacích pro vnitřní rozvody počtu žil do 15</t>
  </si>
  <si>
    <t>https://podminky.urs.cz/item/CS_URS_2023_02/742121001</t>
  </si>
  <si>
    <t>"stav prostory" (36,6+2+2,6)*2</t>
  </si>
  <si>
    <t>"1P26" 10+2+2</t>
  </si>
  <si>
    <t>742330042</t>
  </si>
  <si>
    <t>Montáž datové zásuvky 1 až 6 pozic</t>
  </si>
  <si>
    <t>24934011</t>
  </si>
  <si>
    <t>Montáž strukturované kabeláže zásuvek datových pod omítku, do nábytku, do parapetního žlabu nebo podlahové krabice 1 až 6 pozic</t>
  </si>
  <si>
    <t>https://podminky.urs.cz/item/CS_URS_2023_02/742330042</t>
  </si>
  <si>
    <t>"UTP" 2+1</t>
  </si>
  <si>
    <t>"HDMI" 4</t>
  </si>
  <si>
    <t>742430031</t>
  </si>
  <si>
    <t>Montáž kabelu HDMI se zakončením v zásuvce nebo krabici</t>
  </si>
  <si>
    <t>-1602263869</t>
  </si>
  <si>
    <t>Montáž audiovizuální techniky kabelu HDMI protažením a se zakončením v zásuvce nebo krabici</t>
  </si>
  <si>
    <t>https://podminky.urs.cz/item/CS_URS_2023_02/742430031</t>
  </si>
  <si>
    <t>R742330728</t>
  </si>
  <si>
    <t>Montáž konektoru SM, MM</t>
  </si>
  <si>
    <t>-407973984</t>
  </si>
  <si>
    <t>Montáž strukturované kabeláže příslušenství a ostatní práce k rozvaděčům konektoru MM/SM</t>
  </si>
  <si>
    <t>https://podminky.urs.cz/item/CS_URS_2023_02/R742330728</t>
  </si>
  <si>
    <t>R357713832</t>
  </si>
  <si>
    <t>rozvodnice zapuštěná, průhledné dveře, 4 řady, šířka 14 modulárních jednotek</t>
  </si>
  <si>
    <t>-1370261656</t>
  </si>
  <si>
    <t>34575491</t>
  </si>
  <si>
    <t>žlab kabelový pozinkovaný 2m/ks 50X62</t>
  </si>
  <si>
    <t>-1901296093</t>
  </si>
  <si>
    <t>16+5</t>
  </si>
  <si>
    <t>21*1,2 'Přepočtené koeficientem množství</t>
  </si>
  <si>
    <t>R742741102</t>
  </si>
  <si>
    <t>Kabel UTP  4par  CAT5  100MHz bezhalogenový</t>
  </si>
  <si>
    <t>-1497353246</t>
  </si>
  <si>
    <t>96,4*1,2</t>
  </si>
  <si>
    <t>R37451248</t>
  </si>
  <si>
    <t>zásuvka data 2xRJ45 ostatní barvy vc.2ks konektoru  CAT5 a krytu</t>
  </si>
  <si>
    <t>-1723412563</t>
  </si>
  <si>
    <t>2+1</t>
  </si>
  <si>
    <t>R37451072</t>
  </si>
  <si>
    <t xml:space="preserve">Video kabel propojovací, 4 m, male konektory: 2× HDMI (HDMI 2.1), pozlacené konektory, oboustranná koncovka a stíněný kabel, rovné zakončení </t>
  </si>
  <si>
    <t>115027384</t>
  </si>
  <si>
    <t>Video kabel propojovací, 4 m, male konektory: 2× HDMI (HDMI 2.1), pozlacené konektory, oboustranná koncovka a stíněný kabel, rovné zakončení 
optický fiber kabel 4K@120Hz</t>
  </si>
  <si>
    <t>R374510098</t>
  </si>
  <si>
    <t xml:space="preserve">Video kabel propojovací, 15 m, male konektory: 2× HDMI (HDMI 2.1), pozlacené konektory, oboustranná koncovka a stíněný kabel, rovné zakončení </t>
  </si>
  <si>
    <t>902606123</t>
  </si>
  <si>
    <t>Video kabel propojovací, 15 m, male konektory: 2× HDMI (HDMI 2.1), pozlacené konektory, oboustranná koncovka a stíněný kabel, rovné zakončení 
optický fiber kabel 4K@120Hz</t>
  </si>
  <si>
    <t>998742102</t>
  </si>
  <si>
    <t>Přesun hmot tonážní pro slaboproud v objektech v do 12 m</t>
  </si>
  <si>
    <t>-1610403749</t>
  </si>
  <si>
    <t>Přesun hmot pro slaboproud stanovený z hmotnosti přesunovaného materiálu vodorovná dopravní vzdálenost do 50 m v objektech výšky přes 6 do 12 m</t>
  </si>
  <si>
    <t>https://podminky.urs.cz/item/CS_URS_2023_02/998742102</t>
  </si>
  <si>
    <t>D.2.2.a.8 - Rozhlas</t>
  </si>
  <si>
    <t>D1 - Elektromontáže</t>
  </si>
  <si>
    <t xml:space="preserve">    D2 - Rozhlasové zařízení</t>
  </si>
  <si>
    <t>Elektromontáže</t>
  </si>
  <si>
    <t>D2</t>
  </si>
  <si>
    <t>Rozhlasové zařízení</t>
  </si>
  <si>
    <t>R741702</t>
  </si>
  <si>
    <t>2-pásmový koaxiální stropní reproduktor 8"+1", 100W @ 16 Ohm / 6W @ 100V, citlivost 88dB @ 1W/1m, frekvenční rozsah 50Hz-20kHz, polypropylenová membrána, hliníková krycí mřížka, ABS rámeček, vhodný i do prostředí se zvýšenou vlhkostí, protiprachová ochran</t>
  </si>
  <si>
    <t>-872151909</t>
  </si>
  <si>
    <t>2-pásmový koaxiální stropní reproduktor 8"+1", 100W @ 16 Ohm / 6W @ 100V, citlivost 88dB @ 1W/1m, frekvenční rozsah 50Hz-20kHz, polypropylenová membrána, hliníková krycí mřížka, ABS rámeček, vhodný i do prostředí se zvýšenou vlhkostí, protiprachová ochrana, svorkovnice QuickFix pro snadné připojení reproduktoru bez šroubování, odnímatelné logo, montážní hloubka pouze 90mm, bílý</t>
  </si>
  <si>
    <t>"iinp"2</t>
  </si>
  <si>
    <t>R741703</t>
  </si>
  <si>
    <t>Reproduktor nástěnný 6W @ 100V, výkonové odbočky až do 0,8W, citlivost 94dB @ 1W/1m (střední hodnota v rozsahu 500Hz-5kHz, pink noise), frekvenční rozsah 150Hz-20kHz @ peak -20dB, 6" širokopásmový reproduktor s HF kuželem, pevná MDF skříňka se zadní stěno</t>
  </si>
  <si>
    <t>125704517</t>
  </si>
  <si>
    <t>Reproduktor nástěnný 6W @ 100V, výkonové odbočky až do 0,8W, citlivost 94dB @ 1W/1m (střední hodnota v rozsahu 500Hz-5kHz, pink noise), frekvenční rozsah 150Hz-20kHz @ peak -20dB, 6" širokopásmový reproduktor s HF kuželem, pevná MDF skříňka se zadní stěnou, rychlá montáž krycí mžížky pomocí pružin s možností aretace šroubky, bílý</t>
  </si>
  <si>
    <t>"inp"1</t>
  </si>
  <si>
    <t>"iinp"1</t>
  </si>
  <si>
    <t>741110003</t>
  </si>
  <si>
    <t>Montáž trubka plastová tuhá D přes 35 mm uložená pevně</t>
  </si>
  <si>
    <t>55142521</t>
  </si>
  <si>
    <t>Montáž trubek elektroinstalačních s nasunutím nebo našroubováním do krabic plastových tuhých, uložených pevně, vnější Ø přes 35 mm</t>
  </si>
  <si>
    <t>https://podminky.urs.cz/item/CS_URS_2023_02/741110003</t>
  </si>
  <si>
    <t>10,4</t>
  </si>
  <si>
    <t>-343941986</t>
  </si>
  <si>
    <t>741122011</t>
  </si>
  <si>
    <t>Montáž kabel Cu bez ukončení uložený pod omítku plný kulatý 2x1,5 až 2,5 mm2 (např. CYKY)</t>
  </si>
  <si>
    <t>-600645054</t>
  </si>
  <si>
    <t>Montáž kabelů měděných bez ukončení uložených pod omítku plných kulatých (např. CYKY), počtu a průřezu žil 2x1,5 až 2,5 mm2</t>
  </si>
  <si>
    <t>https://podminky.urs.cz/item/CS_URS_2023_02/741122011</t>
  </si>
  <si>
    <t>"ipp" 5,2+3,2+2,2</t>
  </si>
  <si>
    <t>"inp" 8+2+1</t>
  </si>
  <si>
    <t>"iinp"14,7+3,6+1</t>
  </si>
  <si>
    <t>34571096</t>
  </si>
  <si>
    <t>trubka elektroinstalační tuhá z PVC D 45,9/50 mm, délka 3m</t>
  </si>
  <si>
    <t>-1375307954</t>
  </si>
  <si>
    <t>10,4*1,1</t>
  </si>
  <si>
    <t>11,44*1,05 'Přepočtené koeficientem množství</t>
  </si>
  <si>
    <t>34571563</t>
  </si>
  <si>
    <t>krabice pod omítku PVC odbočná kruhová D 100mm s víčkem a svorkovnicí</t>
  </si>
  <si>
    <t>773889898</t>
  </si>
  <si>
    <t>988947587</t>
  </si>
  <si>
    <t>40,9*1,1</t>
  </si>
  <si>
    <t>998741102</t>
  </si>
  <si>
    <t>Přesun hmot tonážní pro silnoproud v objektech v přes 6 do 12 m</t>
  </si>
  <si>
    <t>1524046351</t>
  </si>
  <si>
    <t>Přesun hmot pro silnoproud stanovený z hmotnosti přesunovaného materiálu vodorovná dopravní vzdálenost do 50 m v objektech výšky přes 6 do 12 m</t>
  </si>
  <si>
    <t>https://podminky.urs.cz/item/CS_URS_2023_02/998741102</t>
  </si>
  <si>
    <t>D.2.2.a.9 - Rozvody tlakového vzduchu</t>
  </si>
  <si>
    <t xml:space="preserve">    724 - Zdravotechnika - strojní vybavení</t>
  </si>
  <si>
    <t xml:space="preserve">    23-M - Montáže potrubí</t>
  </si>
  <si>
    <t>724</t>
  </si>
  <si>
    <t>Zdravotechnika - strojní vybavení</t>
  </si>
  <si>
    <t>7244111021R</t>
  </si>
  <si>
    <t xml:space="preserve">Tlaková zkouška, odzkoušení, systému  </t>
  </si>
  <si>
    <t>1623849329</t>
  </si>
  <si>
    <t xml:space="preserve">Tlaková zkouška, odzkoušení, systému </t>
  </si>
  <si>
    <t>23-M</t>
  </si>
  <si>
    <t>Montáže potrubí</t>
  </si>
  <si>
    <t>238712102R</t>
  </si>
  <si>
    <t>Potrubí plastové tlakové Polyamid Pe PN10 15x12mm   system Click It  vc.tvarovek, kotveni, pom.materiálu D+M</t>
  </si>
  <si>
    <t>2128133371</t>
  </si>
  <si>
    <t>Potrubí plastové tlakové Polyamid Pe PN10 15x12mm system Click It vc.tvarovek, kotveni, pom.materiálu D+M</t>
  </si>
  <si>
    <t>4,3+0,2</t>
  </si>
  <si>
    <t>2,7+2,7+0,3+0,3</t>
  </si>
  <si>
    <t>238712103R</t>
  </si>
  <si>
    <t>Potrubí plastové tlakové Polyamid Pe PN10 18x12mm   system Click It  vc.tvarovek, kotveni, pom.materiálu D+M</t>
  </si>
  <si>
    <t>399985087</t>
  </si>
  <si>
    <t>Potrubí plastové tlakové Polyamid Pe PN10 18x12mm system Click It vc.tvarovek, kotveni, pom.materiálu D+M</t>
  </si>
  <si>
    <t>4,5+3,2</t>
  </si>
  <si>
    <t>238712721R</t>
  </si>
  <si>
    <t>Koncová rozdělovací hlava s kul.kohoutem, redukčním ventilem, filtrem, manometrem a rychlospojkami  D+M</t>
  </si>
  <si>
    <t>-2111733423</t>
  </si>
  <si>
    <t>Koncová rozdělovací hlava s kul.kohoutem, redukčním ventilem, filtrem, manometrem a rychlospojkami D+M</t>
  </si>
  <si>
    <t>SO 02 - Parkovací hala</t>
  </si>
  <si>
    <t>D.2.2.a.1A - Stavební část</t>
  </si>
  <si>
    <t>VRN - Vedlejší rozpočtové náklady</t>
  </si>
  <si>
    <t xml:space="preserve">    VRN1 - Průzkumné, geodetické a projektové práce</t>
  </si>
  <si>
    <t xml:space="preserve">    VRN7 - Provozní vlivy</t>
  </si>
  <si>
    <t>122151103</t>
  </si>
  <si>
    <t>Odkopávky a prokopávky nezapažené v hornině třídy těžitelnosti I skupiny 1 a 2 objem do 100 m3 strojně</t>
  </si>
  <si>
    <t>-1534050508</t>
  </si>
  <si>
    <t>Odkopávky a prokopávky nezapažené strojně v hornině třídy těžitelnosti I skupiny 1 a 2 přes 50 do 100 m3</t>
  </si>
  <si>
    <t>https://podminky.urs.cz/item/CS_URS_2023_02/122151103</t>
  </si>
  <si>
    <t>19*7,5*0,3</t>
  </si>
  <si>
    <t>9,5*6,2*0,3</t>
  </si>
  <si>
    <t>132151101</t>
  </si>
  <si>
    <t>Hloubení rýh nezapažených š do 800 mm v hornině třídy těžitelnosti I skupiny 1 a 2 objem do 20 m3 strojně</t>
  </si>
  <si>
    <t>1430217465</t>
  </si>
  <si>
    <t>Hloubení nezapažených rýh šířky do 800 mm strojně s urovnáním dna do předepsaného profilu a spádu v hornině třídy těžitelnosti I skupiny 1 a 2 do 20 m3</t>
  </si>
  <si>
    <t>https://podminky.urs.cz/item/CS_URS_2023_02/132151101</t>
  </si>
  <si>
    <t>0,5*0,8*(2,4+2,4+2,2+2,2+2,4+2,4+2,2+2,2)*0,5</t>
  </si>
  <si>
    <t>0,5*0,8*(3,7+3,7+3,5+3,5)*2*0,5</t>
  </si>
  <si>
    <t>623301074</t>
  </si>
  <si>
    <t>133151101</t>
  </si>
  <si>
    <t>Hloubení šachet nezapažených v hornině třídy těžitelnosti I skupiny 1 a 2 objem do 20 m3</t>
  </si>
  <si>
    <t>291524467</t>
  </si>
  <si>
    <t>Hloubení nezapažených šachet strojně v hornině třídy těžitelnosti I skupiny 1 a 2 do 20 m3</t>
  </si>
  <si>
    <t>https://podminky.urs.cz/item/CS_URS_2023_02/133151101</t>
  </si>
  <si>
    <t>1*1*0,85*(5+2+5+2+3+3)*0,4</t>
  </si>
  <si>
    <t>577028904</t>
  </si>
  <si>
    <t>133351101</t>
  </si>
  <si>
    <t>Hloubení šachet nezapažených v hornině třídy těžitelnosti II skupiny 4 objem do 20 m3</t>
  </si>
  <si>
    <t>1495730802</t>
  </si>
  <si>
    <t>Hloubení nezapažených šachet strojně v hornině třídy těžitelnosti II skupiny 4 do 20 m3</t>
  </si>
  <si>
    <t>https://podminky.urs.cz/item/CS_URS_2023_02/133351101</t>
  </si>
  <si>
    <t>1*1*0,85*(5+2+5+2+3+3)*0,2</t>
  </si>
  <si>
    <t>1639594707</t>
  </si>
  <si>
    <t>201993429</t>
  </si>
  <si>
    <t>60,4</t>
  </si>
  <si>
    <t>9,44+9,44</t>
  </si>
  <si>
    <t>6,8+6,8</t>
  </si>
  <si>
    <t>-8</t>
  </si>
  <si>
    <t>-1034881576</t>
  </si>
  <si>
    <t>84,88</t>
  </si>
  <si>
    <t>84,88*19 'Přepočtené koeficientem množství</t>
  </si>
  <si>
    <t>1854198765</t>
  </si>
  <si>
    <t>3,4</t>
  </si>
  <si>
    <t>1349656852</t>
  </si>
  <si>
    <t>3,4*19 'Přepočtené koeficientem množství</t>
  </si>
  <si>
    <t>167151101</t>
  </si>
  <si>
    <t>Nakládání výkopku z hornin třídy těžitelnosti I skupiny 1 až 3 do 100 m3</t>
  </si>
  <si>
    <t>2013272244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</si>
  <si>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</si>
  <si>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</si>
  <si>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167151102</t>
  </si>
  <si>
    <t>Nakládání výkopku z hornin třídy těžitelnosti II skupiny 4 a 5 do 100 m3</t>
  </si>
  <si>
    <t>778461941</t>
  </si>
  <si>
    <t>Nakládání, skládání a překládání neulehlého výkopku nebo sypaniny strojně nakládání, množství do 100 m3, z horniny třídy těžitelnosti II, skupiny 4 a 5</t>
  </si>
  <si>
    <t>https://podminky.urs.cz/item/CS_URS_2023_02/167151102</t>
  </si>
  <si>
    <t>1346549890</t>
  </si>
  <si>
    <t>88,28</t>
  </si>
  <si>
    <t>88,28*1,5 'Přepočtené koeficientem množství</t>
  </si>
  <si>
    <t>1128704643</t>
  </si>
  <si>
    <t>0,1*0,8*(2,4+2,4+2,2+2,2+2,4+2,4+2,2+2,2)*0,5</t>
  </si>
  <si>
    <t>0,1*0,8*(3,7+3,7+3,5+3,5)*2*0,5</t>
  </si>
  <si>
    <t>(1*1*0,85*20)-(0,8*0,8*0,85*20)</t>
  </si>
  <si>
    <t>R271532248</t>
  </si>
  <si>
    <t>908298461</t>
  </si>
  <si>
    <t>https://podminky.urs.cz/item/CS_URS_2023_02/R271532248</t>
  </si>
  <si>
    <t>17,1*5,8*0,2</t>
  </si>
  <si>
    <t>6*8,1*0,2</t>
  </si>
  <si>
    <t>271562211</t>
  </si>
  <si>
    <t>Podsyp pod základové konstrukce se zhutněním z drobného kameniva frakce 0 až 4 mm</t>
  </si>
  <si>
    <t>285594718</t>
  </si>
  <si>
    <t>Podsyp pod základové konstrukce se zhutněním a urovnáním povrchu z kameniva drobného, frakce 0 - 4 mm</t>
  </si>
  <si>
    <t>https://podminky.urs.cz/item/CS_URS_2023_02/271562211</t>
  </si>
  <si>
    <t>17,1*5,8*0,05</t>
  </si>
  <si>
    <t>6*8,1*0,05</t>
  </si>
  <si>
    <t>761526190</t>
  </si>
  <si>
    <t>0,4*0,27*(2,4+2,4+2,2+2,2+2,4+2,4+2,2+2,2)</t>
  </si>
  <si>
    <t>0,4*0,27*(3,7+3,7+3,5+3,5)*2</t>
  </si>
  <si>
    <t>1112102282</t>
  </si>
  <si>
    <t>0,4*0,8*(2,4+2,4+2,4+2,4+2,2+2,2+2,2+2,2)</t>
  </si>
  <si>
    <t>0,4*0,8*(3,7+3,7+3,5+3,5)*2</t>
  </si>
  <si>
    <t>-350889152</t>
  </si>
  <si>
    <t>274351122</t>
  </si>
  <si>
    <t>Odstranění bednění základových pasů rovného</t>
  </si>
  <si>
    <t>743148376</t>
  </si>
  <si>
    <t>Bednění základů pasů rovné odstranění</t>
  </si>
  <si>
    <t>https://podminky.urs.cz/item/CS_URS_2023_02/274351122</t>
  </si>
  <si>
    <t>75,52</t>
  </si>
  <si>
    <t>-835529103</t>
  </si>
  <si>
    <t>0,11</t>
  </si>
  <si>
    <t>(440+81)*0,001*0,888</t>
  </si>
  <si>
    <t>1203645378</t>
  </si>
  <si>
    <t>0,9*0,9*0,27*20</t>
  </si>
  <si>
    <t>275321511</t>
  </si>
  <si>
    <t>Základové patky ze ŽB bez zvýšených nároků na prostředí tř. C 25/30</t>
  </si>
  <si>
    <t>-220844840</t>
  </si>
  <si>
    <t>Základy z betonu železového (bez výztuže) patky z betonu bez zvláštních nároků na prostředí tř. C 25/30</t>
  </si>
  <si>
    <t>https://podminky.urs.cz/item/CS_URS_2023_02/275321511</t>
  </si>
  <si>
    <t>0,8*0,8*0,8*20</t>
  </si>
  <si>
    <t>1132307271</t>
  </si>
  <si>
    <t>4*0,8*20</t>
  </si>
  <si>
    <t>-275968864</t>
  </si>
  <si>
    <t>1917260199</t>
  </si>
  <si>
    <t>240*0,888*0,001</t>
  </si>
  <si>
    <t>311113152</t>
  </si>
  <si>
    <t>Nosná zeď tl přes 150 do 200 mm z hladkých tvárnic ztraceného bednění včetně výplně z betonu tř. C 25/30</t>
  </si>
  <si>
    <t>2063635787</t>
  </si>
  <si>
    <t>Nadzákladové zdi z tvárnic ztraceného bednění betonových hladkých, včetně výplně z betonu třídy C 25/30, tloušťky zdiva přes 150 do 200 mm</t>
  </si>
  <si>
    <t>https://podminky.urs.cz/item/CS_URS_2023_02/311113152</t>
  </si>
  <si>
    <t>0,8*(6,45+17,9+12,45+0,3+6+0,3+0,3+0,4)</t>
  </si>
  <si>
    <t>311272211</t>
  </si>
  <si>
    <t>Zdivo z pórobetonových tvárnic hladkých do P2 do 450 kg/m3 na tenkovrstvou maltu tl 300 mm</t>
  </si>
  <si>
    <t>-1985487940</t>
  </si>
  <si>
    <t>Zdivo z pórobetonových tvárnic na tenké maltové lože, tl. zdiva 300 mm pevnost tvárnic do P2, objemová hmotnost do 450 kg/m3 hladkých</t>
  </si>
  <si>
    <t>https://podminky.urs.cz/item/CS_URS_2023_02/311272211</t>
  </si>
  <si>
    <t>"dozdívka po stav.vratech" 3,2*2,7</t>
  </si>
  <si>
    <t>-839128885</t>
  </si>
  <si>
    <t>0,27</t>
  </si>
  <si>
    <t>-1842312247</t>
  </si>
  <si>
    <t>"osaz prekladu nad novy otvorpro sek.vrata"  3,5*2*21,9*1,1*0,001</t>
  </si>
  <si>
    <t>1810665151</t>
  </si>
  <si>
    <t>3,5*0,25</t>
  </si>
  <si>
    <t>-1136465320</t>
  </si>
  <si>
    <t xml:space="preserve">"sokl sterka" </t>
  </si>
  <si>
    <t>0,5*(18,1+12,8+0,55+0,2+0,5+0,2+0,75+6+0,45+0,6+0,55+0,2+6,85)</t>
  </si>
  <si>
    <t>-1406966673</t>
  </si>
  <si>
    <t xml:space="preserve">"sokl vyska 95cm" </t>
  </si>
  <si>
    <t>0,95*(18,1+12,8+0,55+0,2+0,5+0,2+0,75+6+0,45+0,6+0,55+0,2+6,85)</t>
  </si>
  <si>
    <t>622331141</t>
  </si>
  <si>
    <t>Cementová omítka štuková dvouvrstvá vnějších stěn nanášená ručně</t>
  </si>
  <si>
    <t>54475272</t>
  </si>
  <si>
    <t>Omítka cementová vnějších ploch nanášená ručně dvouvrstvá, tloušťky jádrové omítky do 15 mm a tloušťky štuku do 3 mm štuková stěn</t>
  </si>
  <si>
    <t>https://podminky.urs.cz/item/CS_URS_2023_02/622331141</t>
  </si>
  <si>
    <t>"zaomítání zazdeneho otvoru" 3,4*4</t>
  </si>
  <si>
    <t>"omitka osteni, naprazi " 2,7*0,5*2</t>
  </si>
  <si>
    <t>3,7*0,5</t>
  </si>
  <si>
    <t>1803507679</t>
  </si>
  <si>
    <t>-1318804073</t>
  </si>
  <si>
    <t>45,4*1,05</t>
  </si>
  <si>
    <t>-1768279286</t>
  </si>
  <si>
    <t>6*8,5*0,15</t>
  </si>
  <si>
    <t>6,35*17,5*0,15</t>
  </si>
  <si>
    <t>916546520</t>
  </si>
  <si>
    <t>24,3</t>
  </si>
  <si>
    <t>-40668057</t>
  </si>
  <si>
    <t>-989491290</t>
  </si>
  <si>
    <t>56,7</t>
  </si>
  <si>
    <t>-408970584</t>
  </si>
  <si>
    <t>17,5+8,5+12,3+6,2+6,2</t>
  </si>
  <si>
    <t>2137767633</t>
  </si>
  <si>
    <t>998014211</t>
  </si>
  <si>
    <t>Přesun hmot pro budovy jednopodlažní z kovových dílců</t>
  </si>
  <si>
    <t>-1007217003</t>
  </si>
  <si>
    <t>Přesun hmot pro budovy a haly občanské výstavby, bydlení, výrobu a služby s nosnou svislou konstrukcí montovanou z dílců kovových vodorovná dopravní vzdálenost do 100 m, pro budovy a haly jednopodlažní</t>
  </si>
  <si>
    <t>https://podminky.urs.cz/item/CS_URS_2023_02/998014211</t>
  </si>
  <si>
    <t>R711362386</t>
  </si>
  <si>
    <t>Hydroizolace folie P-PVC 1,5mm, vc.kotevni, vsech doplnku  D+M</t>
  </si>
  <si>
    <t>968304409</t>
  </si>
  <si>
    <t>Krytina mekcena folie P-PVC 1,5mm, odolnost UV vc.1*netk.textilie 300g/m2, kotevni, vsech doplnku , kotveni do pev.podklad D+M</t>
  </si>
  <si>
    <t>18*(6,65+0,2+0,2)</t>
  </si>
  <si>
    <t>8,9*(6+0,2+0,2)</t>
  </si>
  <si>
    <t>0,2*(18+18+8,9+8,9)</t>
  </si>
  <si>
    <t>213141111</t>
  </si>
  <si>
    <t>Zřízení vrstvy z geotextilie v rovině nebo ve sklonu do 1:5 š do 3 m</t>
  </si>
  <si>
    <t>-1665470635</t>
  </si>
  <si>
    <t>Zřízení vrstvy z geotextilie filtrační, separační, odvodňovací, ochranné, výztužné nebo protierozní v rovině nebo ve sklonu do 1:5, šířky do 3 m</t>
  </si>
  <si>
    <t>https://podminky.urs.cz/item/CS_URS_2023_02/213141111</t>
  </si>
  <si>
    <t>194,62</t>
  </si>
  <si>
    <t>69311068</t>
  </si>
  <si>
    <t>geotextilie netkaná separační, ochranná, filtrační, drenážní PP 300g/m2</t>
  </si>
  <si>
    <t>365009699</t>
  </si>
  <si>
    <t>389,2*1,2</t>
  </si>
  <si>
    <t>1124720387</t>
  </si>
  <si>
    <t>2058243346</t>
  </si>
  <si>
    <t>6,7*25,1</t>
  </si>
  <si>
    <t>3,55*25,1</t>
  </si>
  <si>
    <t>2,5*9,1</t>
  </si>
  <si>
    <t>712363357</t>
  </si>
  <si>
    <t>2109951358</t>
  </si>
  <si>
    <t>https://podminky.urs.cz/item/CS_URS_2023_02/712363357</t>
  </si>
  <si>
    <t>"304" 50,2</t>
  </si>
  <si>
    <t>R712363362</t>
  </si>
  <si>
    <t>Povlakové krytiny střech do 10° z tvarovaných poplastovaných lišt délky 2 m závětrná lišta rš 450 mm</t>
  </si>
  <si>
    <t>-1122492501</t>
  </si>
  <si>
    <t>"303" 16,2</t>
  </si>
  <si>
    <t>"305" 10,7</t>
  </si>
  <si>
    <t>-229960311</t>
  </si>
  <si>
    <t>762430035</t>
  </si>
  <si>
    <t>Obložení stěn z cementotřískových desek tl 20 mm broušených na pero a drážku šroubovaných</t>
  </si>
  <si>
    <t>-144127335</t>
  </si>
  <si>
    <t>Obložení stěn z cementotřískových desek šroubovaných na pero a drážku broušených, tloušťky desky 20 mm</t>
  </si>
  <si>
    <t>https://podminky.urs.cz/item/CS_URS_2023_02/762430035</t>
  </si>
  <si>
    <t>"Obklad stáv.římsy skladu" 7,5*(0,5*0,3)</t>
  </si>
  <si>
    <t>762439001</t>
  </si>
  <si>
    <t>Montáž obložení stěn podkladový rošt</t>
  </si>
  <si>
    <t>-1012855843</t>
  </si>
  <si>
    <t>Obložení stěn montáž roštu podkladového</t>
  </si>
  <si>
    <t>https://podminky.urs.cz/item/CS_URS_2023_02/762439001</t>
  </si>
  <si>
    <t>60514106</t>
  </si>
  <si>
    <t>řezivo jehličnaté lať pevnostní třída S10-13 průřez 40x60mm</t>
  </si>
  <si>
    <t>1158681908</t>
  </si>
  <si>
    <t>"Obklad stáv.římsy skladu" 7,5*4*1,1*0,04*0,06</t>
  </si>
  <si>
    <t>0,079*1,04 'Přepočtené koeficientem množství</t>
  </si>
  <si>
    <t>998762101</t>
  </si>
  <si>
    <t>Přesun hmot tonážní pro kce tesařské v objektech v do 6 m</t>
  </si>
  <si>
    <t>-1629964678</t>
  </si>
  <si>
    <t>Přesun hmot pro konstrukce tesařské stanovený z hmotnosti přesunovaného materiálu vodorovná dopravní vzdálenost do 50 m v objektech výšky do 6 m</t>
  </si>
  <si>
    <t>https://podminky.urs.cz/item/CS_URS_2023_02/998762101</t>
  </si>
  <si>
    <t>764212662</t>
  </si>
  <si>
    <t>Oplechování rovné okapové hrany z Pz s povrchovou úpravou rš 200 mm</t>
  </si>
  <si>
    <t>-892220631</t>
  </si>
  <si>
    <t>Oplechování střešních prvků z pozinkovaného plechu s povrchovou úpravou okapu střechy rovné okapovým plechem rš 200 mm</t>
  </si>
  <si>
    <t>https://podminky.urs.cz/item/CS_URS_2023_02/764212662</t>
  </si>
  <si>
    <t>"okapni plech u plaste  306"62</t>
  </si>
  <si>
    <t>764213456</t>
  </si>
  <si>
    <t>Sněhový zachytávač krytiny z Pz plechu průběžný dvoutrubkový</t>
  </si>
  <si>
    <t>84633945</t>
  </si>
  <si>
    <t>Oplechování střešních prvků z pozinkovaného plechu sněhový zachytávač průbežný dvoutrubkový</t>
  </si>
  <si>
    <t>https://podminky.urs.cz/item/CS_URS_2023_02/764213456</t>
  </si>
  <si>
    <t>25,1</t>
  </si>
  <si>
    <t>993044030</t>
  </si>
  <si>
    <t>"301" 25,10*2</t>
  </si>
  <si>
    <t>1518120757</t>
  </si>
  <si>
    <t>1636520046</t>
  </si>
  <si>
    <t>"302" 31,6</t>
  </si>
  <si>
    <t>1867352879</t>
  </si>
  <si>
    <t>767651112</t>
  </si>
  <si>
    <t>Montáž vrat garážových sekčních zajížděcích pod strop pl přes 6 do 9 m2</t>
  </si>
  <si>
    <t>-552701535</t>
  </si>
  <si>
    <t>Montáž vrat garážových nebo průmyslových sekčních zajížděcích pod strop, plochy přes 6 do 9 m2</t>
  </si>
  <si>
    <t>https://podminky.urs.cz/item/CS_URS_2023_02/767651112</t>
  </si>
  <si>
    <t>"sousední sklad  - montaz stáv.sekcnich vrat " 1</t>
  </si>
  <si>
    <t>767651113</t>
  </si>
  <si>
    <t>Montáž vrat garážových sekčních zajížděcích pod strop pl přes 9 do 13 m2</t>
  </si>
  <si>
    <t>-402883101</t>
  </si>
  <si>
    <t>Montáž vrat garážových nebo průmyslových sekčních zajížděcích pod strop, plochy přes 9 do 13 m2</t>
  </si>
  <si>
    <t>https://podminky.urs.cz/item/CS_URS_2023_02/767651113</t>
  </si>
  <si>
    <t>"hala" 2</t>
  </si>
  <si>
    <t>767652240</t>
  </si>
  <si>
    <t>Montáž vrat garážových otvíravých do ocelové konstrukce pl přes 13 m2</t>
  </si>
  <si>
    <t>-582892866</t>
  </si>
  <si>
    <t>Montáž vrat garážových nebo průmyslových otvíravých do ocelové konstrukce, plochy přes 13 m2</t>
  </si>
  <si>
    <t>https://podminky.urs.cz/item/CS_URS_2023_02/767652240</t>
  </si>
  <si>
    <t>"Hala" 2</t>
  </si>
  <si>
    <t>R553458201</t>
  </si>
  <si>
    <t>Vrata garážová rolovací zateplená 3600 x 3800 vc.pojezdu a el.pohonu a DO  ozn 201</t>
  </si>
  <si>
    <t>579442532</t>
  </si>
  <si>
    <t>Vrata garážová rolovací zateplená 3600 x 3800 vc.pojezdu a el.pohonu a DO  ozn 101</t>
  </si>
  <si>
    <t>R553458202</t>
  </si>
  <si>
    <t>Vrata garážová rolovací zateplená 3500 x 3600 vc.pojezdu a el.pohonu a DO  ozn 202</t>
  </si>
  <si>
    <t>-1182828472</t>
  </si>
  <si>
    <t>R553458203</t>
  </si>
  <si>
    <t>Vrata garážová rolovací zateplená 3900 x 3600 vc.pojezdu a el.pohonu a DO  ozn 203</t>
  </si>
  <si>
    <t>-1584118356</t>
  </si>
  <si>
    <t>Vrata garážová rolovací zateplená 3900 x 3600 vc.pojezdu a el.pohonu a DO  ozn 103</t>
  </si>
  <si>
    <t>R553458308</t>
  </si>
  <si>
    <t xml:space="preserve">Stáv.vrata sekcni 3200/3700  - nové vodící listy, kolejnice, doplnky </t>
  </si>
  <si>
    <t>-482467423</t>
  </si>
  <si>
    <t>Vrata vstupní vnější částeč.prosklené  s nadsvetl. 1600/2700 vc.zarubne ozn 107</t>
  </si>
  <si>
    <t>863736342</t>
  </si>
  <si>
    <t xml:space="preserve">"mech.ochrana osteni" 275 </t>
  </si>
  <si>
    <t>"Mech ochran sloupu"115</t>
  </si>
  <si>
    <t>-855086856</t>
  </si>
  <si>
    <t>"vnitrni ochr.prvek "0,5*0,7*1*80*0,001</t>
  </si>
  <si>
    <t>"vnejsi ochrana" 0,3*0,6*6*80*0,001</t>
  </si>
  <si>
    <t>-1465100422</t>
  </si>
  <si>
    <t>"vnitrni ochr.prvek " (0,6*4)+0,7+0,7+0,3+0,3</t>
  </si>
  <si>
    <t>"vnejsi ochrana" (0,55*2*6)+(0,55*5)+(1*0,45)</t>
  </si>
  <si>
    <t>1969239345</t>
  </si>
  <si>
    <t>-1185189192</t>
  </si>
  <si>
    <t>6*8,5</t>
  </si>
  <si>
    <t>6,35*17,5</t>
  </si>
  <si>
    <t>R30420105</t>
  </si>
  <si>
    <t>Ocelová konstrukce haly vc.kotveni, spoj.materialu, prilozek...  - válc.profily, plechy, žár.zinkovano, nátěr D+M</t>
  </si>
  <si>
    <t>-715373197</t>
  </si>
  <si>
    <t>Ocelová konstrukce vc.kotveni, spoj.materialu, prilozek... - válc.profily, plechy, žár.zinkovano,
nátěr D+M</t>
  </si>
  <si>
    <t>"IPE300" ((6,3*3)+(6,2*7))*42,2*0,001</t>
  </si>
  <si>
    <t>((5,7*6)+(4,9*7)+(4,9*3)+(4,5*2))*42,2*0,001</t>
  </si>
  <si>
    <t>"IPE240" ((3,6*4)+7,1)*30,8*0,001*1,05</t>
  </si>
  <si>
    <t>"UPE240" 16*30,2*0,001*1,05</t>
  </si>
  <si>
    <t>"IPE200" 5,1*4*22,5*0,001*1,05</t>
  </si>
  <si>
    <t>"tr.76,1*5" ((3,5*2)+(4,5*4)+(4,3*5)+(3,4*3)+(1,6*5))*9*0,001*1,05</t>
  </si>
  <si>
    <t>"tr.hr 100/100/5" ((4,5*4)+(4,3*4)+6,8)*14*0,001*1,05</t>
  </si>
  <si>
    <t>"vrata ramy"((3,9*5)+(4,3*2)+(4,2*4))*14*0,001*1,05</t>
  </si>
  <si>
    <t>"L  100/100/12" ((5,8*2)+(6,3*4))*17,8*0,001*1,05</t>
  </si>
  <si>
    <t>" vyztuhy L 100/100/6" ((5*2)+(4,3*4))*9,3*0,001*1,05</t>
  </si>
  <si>
    <t>"vyztuhy L 80/80/6" ((4,8*2)+(5,7*2)+(3,9*8)+(3,7*4))*7,5*0,001*1,05</t>
  </si>
  <si>
    <t>"priulozky"11*0,05</t>
  </si>
  <si>
    <t>342151111</t>
  </si>
  <si>
    <t>Montáž opláštění stěn ocelových kcí ze sendvičových panelů šroubovaných budov v do 6 m</t>
  </si>
  <si>
    <t>1257070835</t>
  </si>
  <si>
    <t>Montáž opláštění stěn ocelové konstrukce ze sendvičových panelů šroubovaných, výšky budovy do 6 m</t>
  </si>
  <si>
    <t>https://podminky.urs.cz/item/CS_URS_2023_02/342151111</t>
  </si>
  <si>
    <t>"jih" (4,35*9,1)-(3,3*3,6*2)+(5,3*9)-(3,1*(3,5+3,9))</t>
  </si>
  <si>
    <t>"zapad" 4,9*12,85</t>
  </si>
  <si>
    <t>"sever"4,35*18</t>
  </si>
  <si>
    <t>"vychod" 4,9*12,85</t>
  </si>
  <si>
    <t>444151111</t>
  </si>
  <si>
    <t>Montáž krytiny ocelových střech ze sendvičových panelů šroubovaných budov v do 6 m</t>
  </si>
  <si>
    <t>-1304279462</t>
  </si>
  <si>
    <t>Montáž krytiny střech ocelových konstrukcí ze sendvičových panelů šroubovaných, výšky budovy do 6 m</t>
  </si>
  <si>
    <t>https://podminky.urs.cz/item/CS_URS_2023_02/444151111</t>
  </si>
  <si>
    <t>3,86*25,1</t>
  </si>
  <si>
    <t>55324760</t>
  </si>
  <si>
    <t>panel sendvičový stěnový vnější, izolace minerální vlna, skryté kotvení, U 0,43W/m2K, modulová/celková š 1000/1054mm tl 100mm</t>
  </si>
  <si>
    <t>-767842687</t>
  </si>
  <si>
    <t>244*1,05</t>
  </si>
  <si>
    <t>R55324788</t>
  </si>
  <si>
    <t>Panel sendvičový střešní, izolace PUR, viditelné kotvení, U 0,13W/m2K, modulová š 1000mm tl.izol100</t>
  </si>
  <si>
    <t>249357722</t>
  </si>
  <si>
    <t xml:space="preserve">Panel sendvičový střešní, izolace PUR, viditelné kotvení, U 0,13W/m2K, modulová š 1000mm tl.190mm tl.izol.100, spod.plech.0,9mm, vrch.plech 0,7mm, do vrch plechu kotvena PVC krytina
</t>
  </si>
  <si>
    <t>287,8*1,05</t>
  </si>
  <si>
    <t>VRN</t>
  </si>
  <si>
    <t>Vedlejší rozpočtové náklady</t>
  </si>
  <si>
    <t>VRN1</t>
  </si>
  <si>
    <t>Průzkumné, geodetické a projektové práce</t>
  </si>
  <si>
    <t>013002042R</t>
  </si>
  <si>
    <t xml:space="preserve">Projektové práce - prováděcí dokumentace ocelová konstrukce </t>
  </si>
  <si>
    <t>…</t>
  </si>
  <si>
    <t>1024</t>
  </si>
  <si>
    <t>-1149413883</t>
  </si>
  <si>
    <t>VRN7</t>
  </si>
  <si>
    <t>Provozní vlivy</t>
  </si>
  <si>
    <t>071103000R</t>
  </si>
  <si>
    <t xml:space="preserve">Provozní vlivy investora, provoz investora - zajistění provozu stanice, prostorové omezení pro manipulaci </t>
  </si>
  <si>
    <t>....</t>
  </si>
  <si>
    <t>-1796819655</t>
  </si>
  <si>
    <t xml:space="preserve">Provozní vlivy investora, provoz investora - zajistění provozu stanice, prostorové a časové omezení pro manipulaci, montáže atd. </t>
  </si>
  <si>
    <t>1325662260</t>
  </si>
  <si>
    <t>"u oploceni"  6,3*28,5</t>
  </si>
  <si>
    <t>507218339</t>
  </si>
  <si>
    <t>"u skladu " (5,2*0,8)+(2*5,5)</t>
  </si>
  <si>
    <t>"pod halou" (5,5*27,4)+(10*4)</t>
  </si>
  <si>
    <t>-1535809102</t>
  </si>
  <si>
    <t>155+208,6</t>
  </si>
  <si>
    <t>113202111</t>
  </si>
  <si>
    <t>Vytrhání obrub krajníků obrubníků stojatých</t>
  </si>
  <si>
    <t>-1306289463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</si>
  <si>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</si>
  <si>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</si>
  <si>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"oblouk u skladu"  3,1+2,4+12</t>
  </si>
  <si>
    <t>"pod halou"  10+16,4+8,6</t>
  </si>
  <si>
    <t>-1977262272</t>
  </si>
  <si>
    <t>"asf.ploha pro halu"</t>
  </si>
  <si>
    <t>"uhaly" 7+27,8+7,5+7,1</t>
  </si>
  <si>
    <t>"u skladu" 6,8+7,7</t>
  </si>
  <si>
    <t>1954519177</t>
  </si>
  <si>
    <t>"otvor pro vrata ve stav skladu" 3,2*2,8*0,45</t>
  </si>
  <si>
    <t>968082032</t>
  </si>
  <si>
    <t>Vybourání plastových vrat plochy přes 5 m2</t>
  </si>
  <si>
    <t>-1752185993</t>
  </si>
  <si>
    <t>Vybourání plastových rámů oken s křídly, dveřních zárubní, vrat vrat, plochy přes 5 m2</t>
  </si>
  <si>
    <t>https://podminky.urs.cz/item/CS_URS_2023_02/968082032</t>
  </si>
  <si>
    <t>"stav sekcni vrata" 3,2*2,7</t>
  </si>
  <si>
    <t>973031334</t>
  </si>
  <si>
    <t>Vysekání kapes ve zdivu cihelném na MV nebo MVC pl do 0,16 m2 hl do 150 mm</t>
  </si>
  <si>
    <t>-647183061</t>
  </si>
  <si>
    <t>Vysekání výklenků nebo kapes ve zdivu z cihel na maltu vápennou nebo vápenocementovou kapes, plochy do 0,16 m2, hl. do 150 mm</t>
  </si>
  <si>
    <t>https://podminky.urs.cz/item/CS_URS_2023_02/973031334</t>
  </si>
  <si>
    <t>"zazdeni stav vrat" 3*2</t>
  </si>
  <si>
    <t>975053131</t>
  </si>
  <si>
    <t>Víceřadové podchycení stropů pro osazení nosníků v do 3,5 m pro zatížení do 800 kg/m2</t>
  </si>
  <si>
    <t>1775612651</t>
  </si>
  <si>
    <t>Víceřadové podchycení stropů pro osazení nosníků dřevěnou výztuhou v. podchycení do 3,5 m a při zatížení hmotností do 800 kg/m2</t>
  </si>
  <si>
    <t>https://podminky.urs.cz/item/CS_URS_2023_02/975053131</t>
  </si>
  <si>
    <t>"Podepreni strop kce nad vraty"2,9</t>
  </si>
  <si>
    <t>-1349789376</t>
  </si>
  <si>
    <t>-1876980569</t>
  </si>
  <si>
    <t>205,211*24 'Přepočtené koeficientem množství</t>
  </si>
  <si>
    <t>819393474</t>
  </si>
  <si>
    <t>D.2.2.a.6- - Elektroinstalace</t>
  </si>
  <si>
    <t>971042151</t>
  </si>
  <si>
    <t>Vybourání otvorů v betonových příčkách a zdech D do 60 mm tl do 450 mm</t>
  </si>
  <si>
    <t>-1828741279</t>
  </si>
  <si>
    <t>Vybourání otvorů v betonových příčkách a zdech základových nebo nadzákladových průměru profilu do 60 mm, tl. do 450 mm</t>
  </si>
  <si>
    <t>https://podminky.urs.cz/item/CS_URS_2023_02/971042151</t>
  </si>
  <si>
    <t>1068761275</t>
  </si>
  <si>
    <t>-1487486071</t>
  </si>
  <si>
    <t>0,001*24 'Přepočtené koeficientem množství</t>
  </si>
  <si>
    <t>-684572522</t>
  </si>
  <si>
    <t>139588694</t>
  </si>
  <si>
    <t>747301</t>
  </si>
  <si>
    <t>1230088523</t>
  </si>
  <si>
    <t>591938429</t>
  </si>
  <si>
    <t>-1587812978</t>
  </si>
  <si>
    <t>200*1,05 'Přepočtené koeficientem množství</t>
  </si>
  <si>
    <t>975659631</t>
  </si>
  <si>
    <t>1814581489</t>
  </si>
  <si>
    <t>-906651186</t>
  </si>
  <si>
    <t>1312120655</t>
  </si>
  <si>
    <t>-1289704663</t>
  </si>
  <si>
    <t>1340507592</t>
  </si>
  <si>
    <t>741120201</t>
  </si>
  <si>
    <t>Montáž vodič Cu izolovaný plný a laněný s PVC pláštěm žíla 1,5-16 mm2 volně (např. CY, CHAH-V)</t>
  </si>
  <si>
    <t>-1792610823</t>
  </si>
  <si>
    <t>Montáž vodičů izolovaných měděných bez ukončení uložených volně plných a laněných s PVC pláštěm, bezhalogenových, ohniodolných (např. CY, CHAH-V) průřezu žíly 1,5 až 16 mm2</t>
  </si>
  <si>
    <t>https://podminky.urs.cz/item/CS_URS_2023_02/741120201</t>
  </si>
  <si>
    <t>2075975410</t>
  </si>
  <si>
    <t>-629209768</t>
  </si>
  <si>
    <t>327864605</t>
  </si>
  <si>
    <t>-708695706</t>
  </si>
  <si>
    <t>-352221216</t>
  </si>
  <si>
    <t>741122235</t>
  </si>
  <si>
    <t>Montáž kabel Cu plný kulatý žíla 5x25 až 35 mm2 uložený volně (např. CYKY)</t>
  </si>
  <si>
    <t>-1833002910</t>
  </si>
  <si>
    <t>Montáž kabelů měděných bez ukončení uložených volně nebo v liště plných kulatých (např. CYKY) počtu a průřezu žil 5x25 až 35 mm2</t>
  </si>
  <si>
    <t>https://podminky.urs.cz/item/CS_URS_2023_02/741122235</t>
  </si>
  <si>
    <t>741122245</t>
  </si>
  <si>
    <t>Montáž kabel Cu plný kulatý žíla 19x1,5 až 2,5 mm2 uložený volně (např. CYKY)</t>
  </si>
  <si>
    <t>135302912</t>
  </si>
  <si>
    <t>Montáž kabelů měděných bez ukončení uložených volně nebo v liště plných kulatých (např. CYKY) počtu a průřezu žil 19x1,5 až 2,5 mm2</t>
  </si>
  <si>
    <t>https://podminky.urs.cz/item/CS_URS_2023_02/741122245</t>
  </si>
  <si>
    <t>741123225</t>
  </si>
  <si>
    <t>Montáž kabel Al plný nebo laněný kulatý žíla 4x25 mm2 uložený volně (např. AYKY)</t>
  </si>
  <si>
    <t>1448479668</t>
  </si>
  <si>
    <t>Montáž kabelů hliníkových bez ukončení uložených volně plných nebo laněných kulatých (např. AYKY) počtu a průřezu žil 4x25 mm2</t>
  </si>
  <si>
    <t>https://podminky.urs.cz/item/CS_URS_2023_02/741123225</t>
  </si>
  <si>
    <t>381917651</t>
  </si>
  <si>
    <t>-1824746058</t>
  </si>
  <si>
    <t>212*1,15 'Přepočtené koeficientem množství</t>
  </si>
  <si>
    <t>-1152446271</t>
  </si>
  <si>
    <t>230</t>
  </si>
  <si>
    <t>230*1,15 'Přepočtené koeficientem množství</t>
  </si>
  <si>
    <t>1409326062</t>
  </si>
  <si>
    <t>138348344</t>
  </si>
  <si>
    <t>292*1,15 'Přepočtené koeficientem množství</t>
  </si>
  <si>
    <t>34113134</t>
  </si>
  <si>
    <t>kabel silový jádro Cu izolace PVC plášť PVC 0,6/1kV (1-CYKY) 5x25mm2</t>
  </si>
  <si>
    <t>-1499790904</t>
  </si>
  <si>
    <t>Poznámka k položce:_x000D_
1-CYKY, průměr kabelu 27mm</t>
  </si>
  <si>
    <t>80*1,15 'Přepočtené koeficientem množství</t>
  </si>
  <si>
    <t>34111150</t>
  </si>
  <si>
    <t>kabel instalační jádro Cu plné izolace PVC plášť PVC 450/750V (CYKY) 19x1,5mm2</t>
  </si>
  <si>
    <t>-805330198</t>
  </si>
  <si>
    <t>Poznámka k položce:_x000D_
CYKY, průměr kabelu 18mm</t>
  </si>
  <si>
    <t>34141027</t>
  </si>
  <si>
    <t>vodič propojovací flexibilní jádro Cu lanované izolace PVC 450/750V (H07V-K) 1x6mm2</t>
  </si>
  <si>
    <t>-726049263</t>
  </si>
  <si>
    <t>Poznámka k položce:_x000D_
H07V-K CYA, průměr vodiče 5,3mm</t>
  </si>
  <si>
    <t>32*1,15 'Přepočtené koeficientem množství</t>
  </si>
  <si>
    <t>34113120</t>
  </si>
  <si>
    <t>kabel silový jádro Al izolace PVC plášť PVC 0,6/1kV (1-AYKY) 4x25mm2</t>
  </si>
  <si>
    <t>-1457910363</t>
  </si>
  <si>
    <t>Poznámka k položce:_x000D_
1-AYKY, průměr kabelu 23mm</t>
  </si>
  <si>
    <t>10*1,15 'Přepočtené koeficientem množství</t>
  </si>
  <si>
    <t>348420741</t>
  </si>
  <si>
    <t>1632208602</t>
  </si>
  <si>
    <t>300</t>
  </si>
  <si>
    <t>-182775296</t>
  </si>
  <si>
    <t>1306856135</t>
  </si>
  <si>
    <t>-704902110</t>
  </si>
  <si>
    <t>-1950001684</t>
  </si>
  <si>
    <t>-1936197724</t>
  </si>
  <si>
    <t>1591863413</t>
  </si>
  <si>
    <t>741130007</t>
  </si>
  <si>
    <t>Ukončení vodič izolovaný do 25 mm2 v rozváděči nebo na přístroji</t>
  </si>
  <si>
    <t>1209923586</t>
  </si>
  <si>
    <t>Ukončení vodičů a kabelů izolovaných s označením a zapojením v rozváděči nebo na přístroji, průřezu žíly do 25 mm2</t>
  </si>
  <si>
    <t>https://podminky.urs.cz/item/CS_URS_2023_02/741130007</t>
  </si>
  <si>
    <t>741410001</t>
  </si>
  <si>
    <t>Montáž vodič uzemňovací pásek D do 120 mm2 na povrchu</t>
  </si>
  <si>
    <t>105391382</t>
  </si>
  <si>
    <t>Montáž uzemňovacího vedení s upevněním, propojením a připojením pomocí svorek na povrchu pásku průřezu do 120 mm2</t>
  </si>
  <si>
    <t>https://podminky.urs.cz/item/CS_URS_2023_02/741410001</t>
  </si>
  <si>
    <t>1393123284</t>
  </si>
  <si>
    <t>407268198</t>
  </si>
  <si>
    <t>35441986</t>
  </si>
  <si>
    <t>svorka odbočovací a spojovací pro pásek 30x4mm, FeZn</t>
  </si>
  <si>
    <t>-1102722929</t>
  </si>
  <si>
    <t>35442715R</t>
  </si>
  <si>
    <t>svorka uzemnění nerez univerzální s 1 příložkou</t>
  </si>
  <si>
    <t>-182696063</t>
  </si>
  <si>
    <t xml:space="preserve">Svorkovnice potenciálního vyrovnává (MET) </t>
  </si>
  <si>
    <t>24617222R</t>
  </si>
  <si>
    <t>nátěr asfaltový na krycí na kovy</t>
  </si>
  <si>
    <t>-970642591</t>
  </si>
  <si>
    <t>741910321</t>
  </si>
  <si>
    <t>Montáž rošt a lávka typová ostatní šířky do 400 mm</t>
  </si>
  <si>
    <t>-2003896017</t>
  </si>
  <si>
    <t>Montáž roštů a lávek pro volné i pevné uložení kabelů bez podkladových desek a osazení úchytných prvků typových bez stojiny a výložníků ostatních, šířky do 400 mm</t>
  </si>
  <si>
    <t>https://podminky.urs.cz/item/CS_URS_2023_02/741910321</t>
  </si>
  <si>
    <t>453900793</t>
  </si>
  <si>
    <t>-188554791</t>
  </si>
  <si>
    <t>-237977320</t>
  </si>
  <si>
    <t>470398094</t>
  </si>
  <si>
    <t>40345871157R</t>
  </si>
  <si>
    <t>445055714</t>
  </si>
  <si>
    <t>40345871102</t>
  </si>
  <si>
    <t>-122760345</t>
  </si>
  <si>
    <t>231244651</t>
  </si>
  <si>
    <t>"Dopojení vodičů d ostáv-rozváděče včetně zapojení "8</t>
  </si>
  <si>
    <t>"dokončovací montážní práce na elektric.zařízení " 60</t>
  </si>
  <si>
    <t>1111772453</t>
  </si>
  <si>
    <t>518664661</t>
  </si>
  <si>
    <t>F - Nouzové přisazené svitidlo LED 8W, IP65, s vlastním bateriovým zdrojem  T=60min.,vč.piktogramu</t>
  </si>
  <si>
    <t>1807406397</t>
  </si>
  <si>
    <t>F1 - Nouzové přisazené svitidlo LED 8W, IP65, s vlastním bateriovým zdrojem  T=60min.,vč.piktogramu</t>
  </si>
  <si>
    <t>741373203R</t>
  </si>
  <si>
    <t>D přisazené LED svitidlo, 37W, 4000K, 4100lm, IP66</t>
  </si>
  <si>
    <t>-138129859</t>
  </si>
  <si>
    <t>4+6</t>
  </si>
  <si>
    <t>E Přisazené LED svitidlo, 53W, 4000K, 6150lm, IP68</t>
  </si>
  <si>
    <t>1091795651</t>
  </si>
  <si>
    <t>-1484924794</t>
  </si>
  <si>
    <t>-1019182008</t>
  </si>
  <si>
    <t>-338419901</t>
  </si>
  <si>
    <t>35713187R</t>
  </si>
  <si>
    <t>ZS-Zásuvková skříň (šxvxh) - 340x460x162mm box, IP54, zás. 1x 32A/400V, zás. 1x 32A/230V, zás. 3x 16A/250V + jištění, viz. výkres D.2.2.a.6-5</t>
  </si>
  <si>
    <t>465515940</t>
  </si>
  <si>
    <t>-854003179</t>
  </si>
  <si>
    <t>374418189R</t>
  </si>
  <si>
    <t>RG2-(plastový kompaktní pilíř - 2ks (š = 620mm, v = 2130mm, h = 250mm, IP44, Ik=10kA, komplet), viz. výkres D.2.2.a.6-4</t>
  </si>
  <si>
    <t>334596760</t>
  </si>
  <si>
    <t>RG2 - (plastový kompaktní pilíř - 2ks (š = 620mm, v = 2130mm, h = 250mm, IP44, Ik=10kA, komplet), viz. výkres D.2.2.a.6-4
Poznámka k položce:
Dodávka rozvaděče
1. Položka obsahuje:  – přípravu podkladu pro osazení vč. upevňovacího materiálu  – veškerý podružný a pomocný materiál ( včetně můstků, vnitřních propojů-vodičů a pod ), nosnou konstrukci, kotevní a spojovací prvky  – provedení zkoušek, dodání předepsaných zkoušek, revizí a atestů 2. Položka neobsahuje:  – přístrojové vybavení ( jističe, stykače apod. )  3. Způsob měření: Udává se počet kusů kompletní konstrukce nebo práce.</t>
  </si>
  <si>
    <t>358712412R</t>
  </si>
  <si>
    <t>2009687516</t>
  </si>
  <si>
    <t>-2133688438</t>
  </si>
  <si>
    <t>-634396085</t>
  </si>
  <si>
    <t>-340038565</t>
  </si>
  <si>
    <t>35822189</t>
  </si>
  <si>
    <t>jistič 3-pólový 63 A vypínací charakteristika C vypínací schopnost 10 kA</t>
  </si>
  <si>
    <t>2051196043</t>
  </si>
  <si>
    <t>35822678R</t>
  </si>
  <si>
    <t>Svodič přepětí TYP 1+2 (třída  B+C) 3-4 PÓLOVÝ</t>
  </si>
  <si>
    <t>2012739493</t>
  </si>
  <si>
    <t>Poznámka k položce:_x000D_
Dodávka a montáž přístroje do rozvaděče_x000D_
Viz schémata  Celkem 1 = 1,000_x000D_
1. Položka obsahuje:  – přípravu podkladu pro osazení vč. upevňovacího materiálu  – veškerý podružný a pomocný materiál ( včetně můstků, vnitřních propojů-vodičů a pod ), nosnou konstrukci, kotevní a spojovací prvky  – provedení zkoušek, dodání předepsaných zkoušek, revizí a atestů 2. Položka neobsahuje:  – přístrojové vybavení ( jističe, stykače apod. )  3. Způsob měření: Udává se počet kusů kompletní konstrukce nebo práce.</t>
  </si>
  <si>
    <t>2058837715</t>
  </si>
  <si>
    <t>28611143</t>
  </si>
  <si>
    <t>trubka kanalizační PVC DN 315x1000mm SN4</t>
  </si>
  <si>
    <t>256</t>
  </si>
  <si>
    <t>-539383471</t>
  </si>
  <si>
    <t>"chranicka" 10</t>
  </si>
  <si>
    <t>1228490618</t>
  </si>
  <si>
    <t>-1134072509</t>
  </si>
  <si>
    <t>1228485906</t>
  </si>
  <si>
    <t>100*0,5*0,3</t>
  </si>
  <si>
    <t>-864017727</t>
  </si>
  <si>
    <t>1561559334</t>
  </si>
  <si>
    <t>1547145226</t>
  </si>
  <si>
    <t>15*1,6</t>
  </si>
  <si>
    <t>-1284628047</t>
  </si>
  <si>
    <t>100*0,5*0,3*1,6</t>
  </si>
  <si>
    <t>SO 03 - Vnejsi trubní rozvody</t>
  </si>
  <si>
    <t>D.2.1.g - Vnejsí kanalizace, vodovod</t>
  </si>
  <si>
    <t xml:space="preserve">    5 - Komunikace</t>
  </si>
  <si>
    <t xml:space="preserve">    9 - Ostatní konstrukce a práce-bourání</t>
  </si>
  <si>
    <t xml:space="preserve">      95 - Různé dokončovací konstrukce a práce pozemních staveb</t>
  </si>
  <si>
    <t xml:space="preserve">    991 - Inženýrská činnost</t>
  </si>
  <si>
    <t xml:space="preserve">    998 - Přesun hmot</t>
  </si>
  <si>
    <t xml:space="preserve">    722 - Zdravotechnika - vnitřní vodovod</t>
  </si>
  <si>
    <t>132254203</t>
  </si>
  <si>
    <t>Hloubení zapažených rýh š do 2000 mm v hornině třídy těžitelnosti I skupiny 3 objem do 100 m3</t>
  </si>
  <si>
    <t>-300200639</t>
  </si>
  <si>
    <t>Hloubení zapažených rýh šířky přes 800 do 2 000 mm strojně s urovnáním dna do předepsaného profilu a spádu v hornině třídy těžitelnosti I skupiny 3 přes 50 do 100 m3</t>
  </si>
  <si>
    <t>https://podminky.urs.cz/item/CS_URS_2023_02/132254203</t>
  </si>
  <si>
    <t>"dešt + oda u skladu" (10+6)*1,6*1,2</t>
  </si>
  <si>
    <t>"dešt u a v hale" (64,8+25,6) *1,2*1</t>
  </si>
  <si>
    <t>"voda v hale" 22,9*0,6*1,1</t>
  </si>
  <si>
    <t>-154,3*0,4</t>
  </si>
  <si>
    <t>132354203</t>
  </si>
  <si>
    <t>Hloubení zapažených rýh š do 2000 mm v hornině třídy těžitelnosti II skupiny 4 objem do 100 m3</t>
  </si>
  <si>
    <t>-897475797</t>
  </si>
  <si>
    <t>Hloubení zapažených rýh šířky přes 800 do 2 000 mm strojně s urovnáním dna do předepsaného profilu a spádu v hornině třídy těžitelnosti II skupiny 4 přes 50 do 100 m3</t>
  </si>
  <si>
    <t>https://podminky.urs.cz/item/CS_URS_2023_02/132354203</t>
  </si>
  <si>
    <t>154,3*0,4</t>
  </si>
  <si>
    <t>133154101</t>
  </si>
  <si>
    <t>Hloubení šachet zapažených v hornině třídy těžitelnosti I skupiny 1 a 2 objem do 20 m3</t>
  </si>
  <si>
    <t>-1453722839</t>
  </si>
  <si>
    <t>Hloubení zapažených šachet strojně v hornině třídy těžitelnosti I skupiny 1 a 2 do 20 m3</t>
  </si>
  <si>
    <t>https://podminky.urs.cz/item/CS_URS_2023_02/133154101</t>
  </si>
  <si>
    <t>"lapol"4,5*3*2,4</t>
  </si>
  <si>
    <t>"instal sachty" 0,9*0,9*0,8*4</t>
  </si>
  <si>
    <t>"plast sachty"  1*1*1,6*2</t>
  </si>
  <si>
    <t>"bet sachta" 1,2*1,2*1</t>
  </si>
  <si>
    <t>-39,6*0,6</t>
  </si>
  <si>
    <t>133254101</t>
  </si>
  <si>
    <t>Hloubení šachet zapažených v hornině třídy těžitelnosti I skupiny 3 objem do 20 m3</t>
  </si>
  <si>
    <t>1446656437</t>
  </si>
  <si>
    <t>Hloubení zapažených šachet strojně v hornině třídy těžitelnosti I skupiny 3 do 20 m3</t>
  </si>
  <si>
    <t>https://podminky.urs.cz/item/CS_URS_2023_02/133254101</t>
  </si>
  <si>
    <t>39,6*0,4</t>
  </si>
  <si>
    <t>133354101</t>
  </si>
  <si>
    <t>Hloubení šachet zapažených v hornině třídy těžitelnosti II skupiny 4 objem do 20 m3</t>
  </si>
  <si>
    <t>702273028</t>
  </si>
  <si>
    <t>Hloubení zapažených šachet strojně v hornině třídy těžitelnosti II skupiny 4 do 20 m3</t>
  </si>
  <si>
    <t>https://podminky.urs.cz/item/CS_URS_2023_02/133354101</t>
  </si>
  <si>
    <t>39,6*0,2</t>
  </si>
  <si>
    <t>151101101</t>
  </si>
  <si>
    <t>Zřízení příložného pažení a rozepření stěn rýh hl do 2 m</t>
  </si>
  <si>
    <t>-1958055283</t>
  </si>
  <si>
    <t>Zřízení pažení a rozepření stěn rýh pro podzemní vedení příložné pro jakoukoliv mezerovitost, hloubky do 2 m</t>
  </si>
  <si>
    <t>https://podminky.urs.cz/item/CS_URS_2023_02/151101101</t>
  </si>
  <si>
    <t>"dešt + oda u skladu" (10+6)*1,6*2</t>
  </si>
  <si>
    <t>"dešt u a v hale" (64,8+25,6) *1*2</t>
  </si>
  <si>
    <t>"voda v hale" 22,9*2*1,1</t>
  </si>
  <si>
    <t>151101111</t>
  </si>
  <si>
    <t>Odstranění příložného pažení a rozepření stěn rýh hl do 2 m</t>
  </si>
  <si>
    <t>892390349</t>
  </si>
  <si>
    <t>Odstranění pažení a rozepření stěn rýh pro podzemní vedení s uložením materiálu na vzdálenost do 3 m od kraje výkopu příložné, hloubky do 2 m</t>
  </si>
  <si>
    <t>https://podminky.urs.cz/item/CS_URS_2023_02/151101111</t>
  </si>
  <si>
    <t>282,38</t>
  </si>
  <si>
    <t>161151103</t>
  </si>
  <si>
    <t>Svislé přemístění výkopku z horniny třídy těžitelnosti I skupiny 1 až 3 hl výkopu přes 4 do 8 m</t>
  </si>
  <si>
    <t>636963153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</si>
  <si>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</si>
  <si>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https://podminky.urs.cz/item/CS_URS_2023_02/161151103</t>
  </si>
  <si>
    <t>(15,87+15,87)*0,3</t>
  </si>
  <si>
    <t>-1427331128</t>
  </si>
  <si>
    <t>92,6</t>
  </si>
  <si>
    <t>15,9+15,9</t>
  </si>
  <si>
    <t>-34,8</t>
  </si>
  <si>
    <t>1879123005</t>
  </si>
  <si>
    <t>124,5</t>
  </si>
  <si>
    <t>89,7*19 'Přepočtené koeficientem množství</t>
  </si>
  <si>
    <t>1030323150</t>
  </si>
  <si>
    <t>61,7+7,9</t>
  </si>
  <si>
    <t>3181903</t>
  </si>
  <si>
    <t>69,6</t>
  </si>
  <si>
    <t>69,6*19 'Přepočtené koeficientem množství</t>
  </si>
  <si>
    <t>714085704</t>
  </si>
  <si>
    <t>(89,6+69,6)*1,5</t>
  </si>
  <si>
    <t>-425849015</t>
  </si>
  <si>
    <t>"lapol"(4,5*3*2,4)-(1*1*2)</t>
  </si>
  <si>
    <t>"instal sachty" (0,9*0,9*0,8*4)-(0,65*0,65*0,8*4)</t>
  </si>
  <si>
    <t>"plast sachty"  (1*1*1,6*2)-(0,6*0,6*1,6*2)</t>
  </si>
  <si>
    <t>"bet sachta" (1,2*1,2*1)-(1*0,9*1)</t>
  </si>
  <si>
    <t>-1686341668</t>
  </si>
  <si>
    <t>"dešt + oda u skladu" (10+6)*1,3*1,2</t>
  </si>
  <si>
    <t>"dešt u a v hale" (64,8+25,6) *1,0*1</t>
  </si>
  <si>
    <t>"voda v hale" 22,9*0,6*0,9</t>
  </si>
  <si>
    <t>-0,12*0,12*(10+6+64,8+25,6)</t>
  </si>
  <si>
    <t>451572111</t>
  </si>
  <si>
    <t>Lože pod potrubí otevřený výkop z kameniva drobného těženého</t>
  </si>
  <si>
    <t>602547851</t>
  </si>
  <si>
    <t>Lože pod potrubí, stoky a drobné objekty v otevřeném výkopu z kameniva drobného těženého 0 až 4 mm</t>
  </si>
  <si>
    <t>https://podminky.urs.cz/item/CS_URS_2023_02/451572111</t>
  </si>
  <si>
    <t>"dešt + oda u skladu" (10+6)*0,15*1,2</t>
  </si>
  <si>
    <t>"dešt u a v hale" (64,8+25,6) *0,15*1</t>
  </si>
  <si>
    <t>"voda v hale" 22,9*0,6*0,15</t>
  </si>
  <si>
    <t>58344155</t>
  </si>
  <si>
    <t>štěrkodrť frakce 0/22</t>
  </si>
  <si>
    <t>-617582014</t>
  </si>
  <si>
    <t>126,2*1,6</t>
  </si>
  <si>
    <t>-724876396</t>
  </si>
  <si>
    <t>18,5*1,5</t>
  </si>
  <si>
    <t>452311141</t>
  </si>
  <si>
    <t>Podkladní desky z betonu prostého bez zvýšených nároků na prostředí tř. C 16/20 otevřený výkop</t>
  </si>
  <si>
    <t>1693152925</t>
  </si>
  <si>
    <t>Podkladní a zajišťovací konstrukce z betonu prostého v otevřeném výkopu bez zvýšených nároků na prostředí desky pod potrubí, stoky a drobné objekty z betonu tř. C 16/20</t>
  </si>
  <si>
    <t>https://podminky.urs.cz/item/CS_URS_2023_02/452311141</t>
  </si>
  <si>
    <t>"podkl deska odlučovač" 2,3*2,3*0,2</t>
  </si>
  <si>
    <t>"podkl.deska pod šachtu " 1,2*1,2*0,15</t>
  </si>
  <si>
    <t>"podkl pod sachtu plast "1*1*0,15*3</t>
  </si>
  <si>
    <t>Komunikace</t>
  </si>
  <si>
    <t>564761111</t>
  </si>
  <si>
    <t>Podklad z kameniva hrubého drceného vel. 32-63 mm plochy přes 100 m2 tl 200 mm</t>
  </si>
  <si>
    <t>1594933662</t>
  </si>
  <si>
    <t>Podklad nebo kryt z kameniva hrubého drceného vel. 32-63 mm s rozprostřením a zhutněním plochy přes 100 m2, po zhutnění tl. 200 mm</t>
  </si>
  <si>
    <t>https://podminky.urs.cz/item/CS_URS_2023_02/564761111</t>
  </si>
  <si>
    <t>564952111</t>
  </si>
  <si>
    <t>Podklad z mechanicky zpevněného kameniva MZK tl 150 mm</t>
  </si>
  <si>
    <t>-1241654658</t>
  </si>
  <si>
    <t>Podklad z mechanicky zpevněného kameniva MZK (minerální beton) s rozprostřením a s hutněním, po zhutnění tl. 150 mm</t>
  </si>
  <si>
    <t>https://podminky.urs.cz/item/CS_URS_2023_02/564952111</t>
  </si>
  <si>
    <t>565165111</t>
  </si>
  <si>
    <t>Asfaltový beton vrstva podkladní ACP 16 (obalované kamenivo OKS) tl 80 mm š do 3 m</t>
  </si>
  <si>
    <t>-1196956601</t>
  </si>
  <si>
    <t>Asfaltový beton vrstva podkladní ACP 16 (obalované kamenivo střednězrnné - OKS) s rozprostřením a zhutněním v pruhu šířky přes 1,5 do 3 m, po zhutnění tl. 80 mm</t>
  </si>
  <si>
    <t>https://podminky.urs.cz/item/CS_URS_2023_02/565165111</t>
  </si>
  <si>
    <t>573211111</t>
  </si>
  <si>
    <t>Postřik živičný spojovací z asfaltu v množství 0,60 kg/m2</t>
  </si>
  <si>
    <t>-1498493723</t>
  </si>
  <si>
    <t>Postřik spojovací PS bez posypu kamenivem z asfaltu silničního, v množství 0,60 kg/m2</t>
  </si>
  <si>
    <t>https://podminky.urs.cz/item/CS_URS_2023_02/573211111</t>
  </si>
  <si>
    <t>26*2</t>
  </si>
  <si>
    <t>577134211</t>
  </si>
  <si>
    <t>Asfaltový beton vrstva obrusná ACO 11 (ABS) tř. II tl 40 mm š do 3 m z nemodifikovaného asfaltu</t>
  </si>
  <si>
    <t>-204432305</t>
  </si>
  <si>
    <t>Asfaltový beton vrstva obrusná ACO 11 (ABS) s rozprostřením a se zhutněním z nemodifikovaného asfaltu v pruhu šířky do 3 m tř. II, po zhutnění tl. 40 mm</t>
  </si>
  <si>
    <t>https://podminky.urs.cz/item/CS_URS_2023_02/577134211</t>
  </si>
  <si>
    <t>599142111</t>
  </si>
  <si>
    <t>Úprava zálivky dilatačních nebo pracovních spár v cementobetonovém krytu hl do 40 mm š přes 20 do 40 mm</t>
  </si>
  <si>
    <t>-1345007314</t>
  </si>
  <si>
    <t>Úprava zálivky dilatačních nebo pracovních spár v cementobetonovém krytu, hloubky do 40 mm, šířky přes 20 do 40 mm</t>
  </si>
  <si>
    <t>https://podminky.urs.cz/item/CS_URS_2023_02/599142111</t>
  </si>
  <si>
    <t>"u skladu" 26</t>
  </si>
  <si>
    <t>871161141</t>
  </si>
  <si>
    <t>Montáž potrubí z PE100 SDR 11 otevřený výkop svařovaných na tupo D 32 x 3,0 mm</t>
  </si>
  <si>
    <t>-943143862</t>
  </si>
  <si>
    <t>Montáž vodovodního potrubí z plastů v otevřeném výkopu z polyetylenu PE 100 svařovaných na tupo SDR 11/PN16 D 32 x 3,0 mm</t>
  </si>
  <si>
    <t>https://podminky.urs.cz/item/CS_URS_2023_02/871161141</t>
  </si>
  <si>
    <t>"pristavba" 7</t>
  </si>
  <si>
    <t>"vyvod vody pro mytí " 2</t>
  </si>
  <si>
    <t>871171141</t>
  </si>
  <si>
    <t>Montáž potrubí z PE100 SDR 11 otevřený výkop svařovaných na tupo D 40 x 3,7 mm</t>
  </si>
  <si>
    <t>1024930117</t>
  </si>
  <si>
    <t>Montáž vodovodního potrubí z plastů v otevřeném výkopu z polyetylenu PE 100 svařovaných na tupo SDR 11/PN16 D 40 x 3,7 mm</t>
  </si>
  <si>
    <t>https://podminky.urs.cz/item/CS_URS_2023_02/871171141</t>
  </si>
  <si>
    <t>22,9</t>
  </si>
  <si>
    <t>28613524</t>
  </si>
  <si>
    <t>potrubí třívrstvé PE100 RC SDR11 32x3,0 dl 12m</t>
  </si>
  <si>
    <t>1083734689</t>
  </si>
  <si>
    <t>11*1,1</t>
  </si>
  <si>
    <t>28613525</t>
  </si>
  <si>
    <t>potrubí třívrstvé PE100 RC SDR11 40x3,70 dl 12m</t>
  </si>
  <si>
    <t>281392457</t>
  </si>
  <si>
    <t>22,9*1,05</t>
  </si>
  <si>
    <t>871315231</t>
  </si>
  <si>
    <t>Kanalizační potrubí z tvrdého PVC jednovrstvé tuhost třídy SN10 DN 160</t>
  </si>
  <si>
    <t>2147350849</t>
  </si>
  <si>
    <t>Kanalizační potrubí z tvrdého PVC v otevřeném výkopu ve sklonu do 20 %, hladkého plnostěnného jednovrstvého, tuhost třídy SN 10 DN 160</t>
  </si>
  <si>
    <t>https://podminky.urs.cz/item/CS_URS_2023_02/871315231</t>
  </si>
  <si>
    <t xml:space="preserve">"HALA DEŠT" 4+2,9+2 </t>
  </si>
  <si>
    <t>871355231</t>
  </si>
  <si>
    <t>Kanalizační potrubí z tvrdého PVC jednovrstvé tuhost třídy SN10 DN 200</t>
  </si>
  <si>
    <t>304060839</t>
  </si>
  <si>
    <t>Kanalizační potrubí z tvrdého PVC v otevřeném výkopu ve sklonu do 20 %, hladkého plnostěnného jednovrstvého, tuhost třídy SN 10 DN 200</t>
  </si>
  <si>
    <t>https://podminky.urs.cz/item/CS_URS_2023_02/871355231</t>
  </si>
  <si>
    <t>"splašk.do a z lapolu"  13,8+1+9,6</t>
  </si>
  <si>
    <t>"dest kanal-hala" 8+20+0,9</t>
  </si>
  <si>
    <t>"dest +splask pristavba" 5,5+6</t>
  </si>
  <si>
    <t>871365231</t>
  </si>
  <si>
    <t>Kanalizační potrubí z tvrdého PVC jednovrstvé tuhost třídy SN10 DN 250</t>
  </si>
  <si>
    <t>-2095400352</t>
  </si>
  <si>
    <t>Kanalizační potrubí z tvrdého PVC v otevřeném výkopu ve sklonu do 20 %, hladkého plnostěnného jednovrstvého, tuhost třídy SN 10 DN 250</t>
  </si>
  <si>
    <t>https://podminky.urs.cz/item/CS_URS_2023_02/871365231</t>
  </si>
  <si>
    <t>"dešták hala"25,6</t>
  </si>
  <si>
    <t>BET.6241</t>
  </si>
  <si>
    <t>vpusť betonová uliční TBV-Q 660/180 /prstenec/ 18x66x10 cm</t>
  </si>
  <si>
    <t>287748349</t>
  </si>
  <si>
    <t>R592216586</t>
  </si>
  <si>
    <t>Vpusťový komplet základní plast. vc.mříže a podbetonávky D+M</t>
  </si>
  <si>
    <t>1620963018</t>
  </si>
  <si>
    <t>59431301</t>
  </si>
  <si>
    <t>odlučovač ropných látek betonový, objem kalojemu 1m3, jmenovitý průtok 10L/s</t>
  </si>
  <si>
    <t>-2068648040</t>
  </si>
  <si>
    <t>28661933</t>
  </si>
  <si>
    <t>poklop šachtový litinový DN 600 pro třídu zatížení B125</t>
  </si>
  <si>
    <t>-146639522</t>
  </si>
  <si>
    <t>59224066</t>
  </si>
  <si>
    <t>skruž betonová DN 1000x250 PS, 100x25x12cm</t>
  </si>
  <si>
    <t>-1145175883</t>
  </si>
  <si>
    <t>59224312</t>
  </si>
  <si>
    <t>kónus šachetní betonový kapsové plastové stupadlo 100x62,5x58cm</t>
  </si>
  <si>
    <t>-1679410797</t>
  </si>
  <si>
    <t>59224011</t>
  </si>
  <si>
    <t>prstenec šachtový vyrovnávací betonový 625x100x60mm</t>
  </si>
  <si>
    <t>-1183355651</t>
  </si>
  <si>
    <t>894211111</t>
  </si>
  <si>
    <t>Šachty kanalizační kruhové z prostého betonu na potrubí DN 200 dno beton tř. C 25/30</t>
  </si>
  <si>
    <t>-389924698</t>
  </si>
  <si>
    <t>Šachty kanalizační z prostého betonu výšky vstupu do 1,50 m kruhové s obložením dna betonem tř. C 25/30, na potrubí DN do 200</t>
  </si>
  <si>
    <t>https://podminky.urs.cz/item/CS_URS_2023_02/894211111</t>
  </si>
  <si>
    <t>894811143</t>
  </si>
  <si>
    <t>Revizní šachta z PVC typ přímý, DN 400/160 tlak 40 t hl od 1360 do 1730 mm</t>
  </si>
  <si>
    <t>2074970580</t>
  </si>
  <si>
    <t>Revizní šachta z tvrdého PVC v otevřeném výkopu typ přímý (DN šachty/DN trubního vedení) DN 400/160, odolnost vnějšímu tlaku 40 t, hloubka od 1360 do 1730 mm</t>
  </si>
  <si>
    <t>https://podminky.urs.cz/item/CS_URS_2023_02/894811143</t>
  </si>
  <si>
    <t>-1238443761</t>
  </si>
  <si>
    <t>894812316</t>
  </si>
  <si>
    <t>Revizní a čistící šachta z PP typ DN 600/200 šachtové dno průtočné 30°, 60°, 90°</t>
  </si>
  <si>
    <t>1388016759</t>
  </si>
  <si>
    <t>Revizní a čistící šachta z polypropylenu PP pro hladké trouby DN 600 šachtové dno (DN šachty / DN trubního vedení) DN 600/200 průtočné 30°,60°,90°</t>
  </si>
  <si>
    <t>https://podminky.urs.cz/item/CS_URS_2023_02/894812316</t>
  </si>
  <si>
    <t>894812317</t>
  </si>
  <si>
    <t>Revizní a čistící šachta z PP typ DN 600/200 šachtové dno s přítokem tvaru T</t>
  </si>
  <si>
    <t>-1259230528</t>
  </si>
  <si>
    <t>Revizní a čistící šachta z polypropylenu PP pro hladké trouby DN 600 šachtové dno (DN šachty / DN trubního vedení) DN 600/200 s přítokem tvaru T</t>
  </si>
  <si>
    <t>https://podminky.urs.cz/item/CS_URS_2023_02/894812317</t>
  </si>
  <si>
    <t>894812339</t>
  </si>
  <si>
    <t>Příplatek k rourám revizní a čistící šachty z PP DN 600 za uříznutí šachtové roury</t>
  </si>
  <si>
    <t>1106377493</t>
  </si>
  <si>
    <t>Revizní a čistící šachta z polypropylenu PP pro hladké trouby DN 600 Příplatek k cenám 2331 - 2334 za uříznutí šachtové roury</t>
  </si>
  <si>
    <t>https://podminky.urs.cz/item/CS_URS_2023_02/894812339</t>
  </si>
  <si>
    <t>894812356</t>
  </si>
  <si>
    <t>Revizní a čistící šachta z PP DN 600 poklop litinový pro třídu zatížení B125 s betonovým prstencem</t>
  </si>
  <si>
    <t>-1869558121</t>
  </si>
  <si>
    <t>Revizní a čistící šachta z polypropylenu PP pro hladké trouby DN 600 poklop (mříž) litinový pro třídu zatížení B125 s betonovým prstencem</t>
  </si>
  <si>
    <t>https://podminky.urs.cz/item/CS_URS_2023_02/894812356</t>
  </si>
  <si>
    <t>895941101</t>
  </si>
  <si>
    <t>Osazení vpusti kanalizační horské z betonových dílců rozměru 600/600 mm</t>
  </si>
  <si>
    <t>672084633</t>
  </si>
  <si>
    <t>https://podminky.urs.cz/item/CS_URS_2023_02/895941101</t>
  </si>
  <si>
    <t>59223820</t>
  </si>
  <si>
    <t>vpusť uliční skruž betonová 290x500x50mm s osazením na kalový koš pro těžké naplaveniny</t>
  </si>
  <si>
    <t>943038927</t>
  </si>
  <si>
    <t>59223824</t>
  </si>
  <si>
    <t>vpusť uliční skruž betonová 590x500x50mm s výtokem (bez vložky)</t>
  </si>
  <si>
    <t>76974679</t>
  </si>
  <si>
    <t>59223821</t>
  </si>
  <si>
    <t>vpusť uliční prstenec betonový 180x660x100mm</t>
  </si>
  <si>
    <t>1220710177</t>
  </si>
  <si>
    <t>28661789</t>
  </si>
  <si>
    <t>koš kalový ocelový pro silniční vpusť 425mm vč. madla</t>
  </si>
  <si>
    <t>2111014987</t>
  </si>
  <si>
    <t>899104112</t>
  </si>
  <si>
    <t>Osazení poklopů litinových, ocelových nebo železobetonových včetně rámů pro třídu zatížení D400, E600</t>
  </si>
  <si>
    <t>-1042343007</t>
  </si>
  <si>
    <t>https://podminky.urs.cz/item/CS_URS_2023_02/899104112</t>
  </si>
  <si>
    <t>899620141</t>
  </si>
  <si>
    <t>Obetonování plastové šachty z polypropylenu betonem prostým tř. C 20/25 otevřený výkop</t>
  </si>
  <si>
    <t>-980644854</t>
  </si>
  <si>
    <t>Obetonování plastových šachet z polypropylenu betonem prostým v otevřeném výkopu, beton tř. C 20/25</t>
  </si>
  <si>
    <t>https://podminky.urs.cz/item/CS_URS_2023_02/899620141</t>
  </si>
  <si>
    <t>899721111</t>
  </si>
  <si>
    <t>Signalizační vodič DN do 150 mm na potrubí</t>
  </si>
  <si>
    <t>134872373</t>
  </si>
  <si>
    <t>Signalizační vodič na potrubí DN do 150 mm</t>
  </si>
  <si>
    <t>https://podminky.urs.cz/item/CS_URS_2023_02/899721111</t>
  </si>
  <si>
    <t>"vodovod" 25</t>
  </si>
  <si>
    <t>R894414118</t>
  </si>
  <si>
    <t xml:space="preserve">Osazení železobetonových dílců - vyrovnávací prstence </t>
  </si>
  <si>
    <t>-956235804</t>
  </si>
  <si>
    <t>Ostatní konstrukce a práce-bourání</t>
  </si>
  <si>
    <t>Různé dokončovací konstrukce a práce pozemních staveb</t>
  </si>
  <si>
    <t>R220182007</t>
  </si>
  <si>
    <t>-1789370658</t>
  </si>
  <si>
    <t>https://podminky.urs.cz/item/CS_URS_2023_02/R220182007</t>
  </si>
  <si>
    <t>"nová část vodovodu" 21,6</t>
  </si>
  <si>
    <t>R220182046</t>
  </si>
  <si>
    <t>-1353159766</t>
  </si>
  <si>
    <t>https://podminky.urs.cz/item/CS_URS_2023_02/R220182046</t>
  </si>
  <si>
    <t>"NN vedení pod podlahu" 18,4+16,5+5,8+4,8+2</t>
  </si>
  <si>
    <t>"vodovod" 9</t>
  </si>
  <si>
    <t>R7974013786</t>
  </si>
  <si>
    <t>Korugovaná trubka GAS plynotěsná chránička - 40 - 25m</t>
  </si>
  <si>
    <t>-1669435292</t>
  </si>
  <si>
    <t>Poznámka k položce:_x000D_
Poznámka k položce: IVAR.KOT-GAS</t>
  </si>
  <si>
    <t>R5947379820</t>
  </si>
  <si>
    <t>Prefa kabelový žlab ŽB dl.600  vnitřní rozměr 200/200/600</t>
  </si>
  <si>
    <t>2119713484</t>
  </si>
  <si>
    <t>Prefa kabelový žlab ŽB dl.600 .vnitřní rozměr 200/200/600  př.TK3</t>
  </si>
  <si>
    <t>"kabely NN" 47,5/0,6</t>
  </si>
  <si>
    <t>2,833</t>
  </si>
  <si>
    <t>R5947379815</t>
  </si>
  <si>
    <t>Prefa kabelový žlab ŽB dl.1000 vnitřní rozměr 110/90/1000</t>
  </si>
  <si>
    <t>428850611</t>
  </si>
  <si>
    <t>Prefa kabelový žlab ŽB dl.1000 vnitřní rozměr 110/90/1000 př.TK1</t>
  </si>
  <si>
    <t>"vodovod" 9*1</t>
  </si>
  <si>
    <t>R5947379824</t>
  </si>
  <si>
    <t>Prefa kabelový žlab ŽB - poklop  rozměr 300/300</t>
  </si>
  <si>
    <t>-879281542</t>
  </si>
  <si>
    <t>Prefa kabelový žlab ŽB - poklop  rozměr 300/300 př.TK3</t>
  </si>
  <si>
    <t>82*2</t>
  </si>
  <si>
    <t>R5947379817</t>
  </si>
  <si>
    <t>Prefa kabelový žlab ŽB - poklop  rozměr170/500</t>
  </si>
  <si>
    <t>2061312739</t>
  </si>
  <si>
    <t>Prefa kabelový žlab ŽB - poklop  rozměr170/500 př.TK1</t>
  </si>
  <si>
    <t>10*2</t>
  </si>
  <si>
    <t>R597410855</t>
  </si>
  <si>
    <t>Modularni kabelová šachta 650/650mm hl.600mm samonosna vc.poklopu unosnost D400  D+M</t>
  </si>
  <si>
    <t>1456082504</t>
  </si>
  <si>
    <t xml:space="preserve">Modularni kabelová šachta 650/650mm hl.600mm samonosna vc.poklopu unosnost D400 D+M
vnější rozměr 800/800mm , vyztuzeny polykarbonat obetnovany, poklop s ramem 
vc.prostupu a zavedeni chranicek, stěrk podkl </t>
  </si>
  <si>
    <t>R597410857</t>
  </si>
  <si>
    <t>Modularni kabelová šachta 650/650mm hl.1000mm samonosna vc.poklopu unosnost D400  D+M</t>
  </si>
  <si>
    <t>872891297</t>
  </si>
  <si>
    <t xml:space="preserve">Modularni kabelová šachta 650/650mm hl.1000mm samonosna vc.poklopu unosnost D400 D+M
vnější rozměr 800/800mm , vyztuzeny polykarbonat obetnovany, poklop s ramem 
vc.prostupu a zavedeni chranicek, stěrk podkl </t>
  </si>
  <si>
    <t>R597410867</t>
  </si>
  <si>
    <t>Modularni kabelová šachta 650/650mm hl.1100mm samonosna vc.poklopu unosnost D400  D+M</t>
  </si>
  <si>
    <t>2063627911</t>
  </si>
  <si>
    <t xml:space="preserve">Modularni kabelová šachta 650/650mm hl.1100mm samonosna vc.poklopu unosnost D400 D+M
vnější rozměr 800/800mm , vyztuzeny polykarbonat obetnovany, poklop s ramem 
vc.prostupu a zavedeni chranicek, stěrk podkl </t>
  </si>
  <si>
    <t>28613848R</t>
  </si>
  <si>
    <t>trubka vodovodní HDPE (IPE) tyče 6,12m 110x6,3mm</t>
  </si>
  <si>
    <t>-1204846567</t>
  </si>
  <si>
    <t>21,6*1,2</t>
  </si>
  <si>
    <t>113107122</t>
  </si>
  <si>
    <t>Odstranění podkladu z kameniva drceného tl přes 100 do 200 mm ručně</t>
  </si>
  <si>
    <t>219596836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</si>
  <si>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</si>
  <si>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https://podminky.urs.cz/item/CS_URS_2023_02/113107122</t>
  </si>
  <si>
    <t>-712343915</t>
  </si>
  <si>
    <t>12*2</t>
  </si>
  <si>
    <t>919732221</t>
  </si>
  <si>
    <t>Styčná spára napojení nového živičného povrchu na stávající za tepla š 15 mm hl 25 mm bez prořezání</t>
  </si>
  <si>
    <t>175655642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</si>
  <si>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</si>
  <si>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https://podminky.urs.cz/item/CS_URS_2023_02/919732221</t>
  </si>
  <si>
    <t>919735123</t>
  </si>
  <si>
    <t>Řezání stávajícího betonového krytu hl přes 100 do 150 mm</t>
  </si>
  <si>
    <t>-363921707</t>
  </si>
  <si>
    <t>Řezání stávajícího betonového krytu nebo podkladu hloubky přes 100 do 150 mm</t>
  </si>
  <si>
    <t>https://podminky.urs.cz/item/CS_URS_2023_02/919735123</t>
  </si>
  <si>
    <t>991</t>
  </si>
  <si>
    <t>Inženýrská činnost</t>
  </si>
  <si>
    <t>041903008R</t>
  </si>
  <si>
    <t>Dozor jiné osoby</t>
  </si>
  <si>
    <t>573874713</t>
  </si>
  <si>
    <t>"dozor správce stávající hinženrýských sítí" 4*5</t>
  </si>
  <si>
    <t>R119008412</t>
  </si>
  <si>
    <t>Vytyčení a koordinace stavajicich inženýrských sít</t>
  </si>
  <si>
    <t>soub</t>
  </si>
  <si>
    <t>-413061771</t>
  </si>
  <si>
    <t>R892124512</t>
  </si>
  <si>
    <t>Geodetické zaměření potrubí</t>
  </si>
  <si>
    <t>719164216</t>
  </si>
  <si>
    <t>9970065121</t>
  </si>
  <si>
    <t>-1818258815</t>
  </si>
  <si>
    <t>https://podminky.urs.cz/item/CS_URS_2023_02/9970065121</t>
  </si>
  <si>
    <t>-1852641855</t>
  </si>
  <si>
    <t>6,96*19 'Přepočtené koeficientem množství</t>
  </si>
  <si>
    <t>1198289584</t>
  </si>
  <si>
    <t>998223011</t>
  </si>
  <si>
    <t>Přesun hmot pro pozemní komunikace s krytem dlážděným</t>
  </si>
  <si>
    <t>1798180254</t>
  </si>
  <si>
    <t>Přesun hmot pro pozemní komunikace s krytem dlážděným dopravní vzdálenost do 200 m jakékoliv délky objektu</t>
  </si>
  <si>
    <t>https://podminky.urs.cz/item/CS_URS_2023_02/998223011</t>
  </si>
  <si>
    <t>238,184-8,187</t>
  </si>
  <si>
    <t>998276101</t>
  </si>
  <si>
    <t>Přesun hmot pro trubní vedení z trub z plastických hmot otevřený výkop</t>
  </si>
  <si>
    <t>-1118861803</t>
  </si>
  <si>
    <t>Přesun hmot pro trubní vedení hloubené z trub z plastických hmot nebo sklolaminátových pro vodovody, kanalizace, teplovody, produktovody v otevřeném výkopu dopravní vzdálenost do 15 m</t>
  </si>
  <si>
    <t>https://podminky.urs.cz/item/CS_URS_2023_02/998276101</t>
  </si>
  <si>
    <t>8,187</t>
  </si>
  <si>
    <t>721173406</t>
  </si>
  <si>
    <t>Potrubí kanalizační z PVC SN 4 svodné DN 315</t>
  </si>
  <si>
    <t>-1225200785</t>
  </si>
  <si>
    <t>Potrubí z trub PVC SN4 svodné (ležaté) DN 315</t>
  </si>
  <si>
    <t>https://podminky.urs.cz/item/CS_URS_2023_02/721173406</t>
  </si>
  <si>
    <t>"chranicka"0,8*3</t>
  </si>
  <si>
    <t>"chraNICKA"0,7*2</t>
  </si>
  <si>
    <t>722</t>
  </si>
  <si>
    <t>Zdravotechnika - vnitřní vodovod</t>
  </si>
  <si>
    <t>722174023</t>
  </si>
  <si>
    <t>Potrubí vodovodní plastové PPR svar polyfúze PN 20 D 25x4,2 mm</t>
  </si>
  <si>
    <t>-1809754037</t>
  </si>
  <si>
    <t>Potrubí z plastových trubek z polypropylenu PPR svařovaných polyfúzně PN 20 (SDR 6) D 25 x 4,2</t>
  </si>
  <si>
    <t>https://podminky.urs.cz/item/CS_URS_2023_02/722174023</t>
  </si>
  <si>
    <t>722224153</t>
  </si>
  <si>
    <t>Kulový kohout zahradní s vnějším závitem a páčkou PN 15, T 120°C G 3/4" - 1"</t>
  </si>
  <si>
    <t>-1740728880</t>
  </si>
  <si>
    <t>Armatury s jedním závitem ventily kulové zahradní uzávěry PN 15 do 120° C G 3/4" - 1"</t>
  </si>
  <si>
    <t>https://podminky.urs.cz/item/CS_URS_2023_02/722224153</t>
  </si>
  <si>
    <t>722230113</t>
  </si>
  <si>
    <t>Ventil přímý G 1" s odvodněním a dvěma závity</t>
  </si>
  <si>
    <t>447575216</t>
  </si>
  <si>
    <t>Armatury se dvěma závity ventily přímé s odvodňovacím ventilem G 1"</t>
  </si>
  <si>
    <t>https://podminky.urs.cz/item/CS_URS_2023_02/722230113</t>
  </si>
  <si>
    <t>722290226</t>
  </si>
  <si>
    <t>Zkouška těsnosti vodovodního potrubí závitového DN do 50</t>
  </si>
  <si>
    <t>-220150103</t>
  </si>
  <si>
    <t>Zkoušky, proplach a desinfekce vodovodního potrubí zkoušky těsnosti vodovodního potrubí závitového do DN 50</t>
  </si>
  <si>
    <t>https://podminky.urs.cz/item/CS_URS_2023_02/722290226</t>
  </si>
  <si>
    <t>998722101</t>
  </si>
  <si>
    <t>Přesun hmot tonážní pro vnitřní vodovod v objektech v do 6 m</t>
  </si>
  <si>
    <t>1122219961</t>
  </si>
  <si>
    <t>Přesun hmot pro vnitřní vodovod stanovený z hmotnosti přesunovaného materiálu vodorovná dopravní vzdálenost do 50 m v objektech výšky do 6 m</t>
  </si>
  <si>
    <t>https://podminky.urs.cz/item/CS_URS_2023_02/998722101</t>
  </si>
  <si>
    <t xml:space="preserve">SO 04 - Zpevnené plochy </t>
  </si>
  <si>
    <t xml:space="preserve">D.2.1.i - Pozemni komunikace </t>
  </si>
  <si>
    <t>119001421</t>
  </si>
  <si>
    <t>Dočasné zajištění kabelů a kabelových tratí ze 3 volně ložených kabelů</t>
  </si>
  <si>
    <t>-1241748522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</si>
  <si>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</si>
  <si>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https://podminky.urs.cz/item/CS_URS_2023_02/119001421</t>
  </si>
  <si>
    <t>"kabel pod halou " 9,5+11,6</t>
  </si>
  <si>
    <t>119001422</t>
  </si>
  <si>
    <t>Dočasné zajištění kabelů a kabelových tratí z 6 volně ložených kabelů</t>
  </si>
  <si>
    <t>-254119273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</si>
  <si>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</si>
  <si>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https://podminky.urs.cz/item/CS_URS_2023_02/119001422</t>
  </si>
  <si>
    <t>"stav kabely pod halou"18,5</t>
  </si>
  <si>
    <t>1139425219</t>
  </si>
  <si>
    <t>"vstup chodník pristavba" 3,5*2*0,25</t>
  </si>
  <si>
    <t>"plocha asf" 165*0,3</t>
  </si>
  <si>
    <t>"plocha bet dlaz "  (60+20)*0,25</t>
  </si>
  <si>
    <t>132212121</t>
  </si>
  <si>
    <t>Hloubení zapažených rýh šířky do 800 mm v soudržných horninách třídy těžitelnosti I skupiny 3 ručně</t>
  </si>
  <si>
    <t>762555851</t>
  </si>
  <si>
    <t>Hloubení zapažených rýh šířky do 800 mm ručně s urovnáním dna do předepsaného profilu a spádu v hornině třídy těžitelnosti I skupiny 3 soudržných</t>
  </si>
  <si>
    <t>https://podminky.urs.cz/item/CS_URS_2023_02/132212121</t>
  </si>
  <si>
    <t>2,5*0,5*1,5</t>
  </si>
  <si>
    <t>784829034</t>
  </si>
  <si>
    <t>71,2+1,9</t>
  </si>
  <si>
    <t>-(2,5*0,2*1,5)</t>
  </si>
  <si>
    <t>-1852534009</t>
  </si>
  <si>
    <t>72,35</t>
  </si>
  <si>
    <t>72,35*19 'Přepočtené koeficientem množství</t>
  </si>
  <si>
    <t>1023554691</t>
  </si>
  <si>
    <t>(2,5*0,2*1,5)</t>
  </si>
  <si>
    <t>180404111</t>
  </si>
  <si>
    <t>Založení hřišťového trávníku výsevem na vrstvě ornice</t>
  </si>
  <si>
    <t>251121422</t>
  </si>
  <si>
    <t>https://podminky.urs.cz/item/CS_URS_2023_02/180404111</t>
  </si>
  <si>
    <t>181252305</t>
  </si>
  <si>
    <t>Úprava pláně pro silnice a dálnice na násypech se zhutněním</t>
  </si>
  <si>
    <t>-326443968</t>
  </si>
  <si>
    <t>Úprava pláně na stavbách silnic a dálnic strojně na násypech se zhutněním</t>
  </si>
  <si>
    <t>https://podminky.urs.cz/item/CS_URS_2023_02/181252305</t>
  </si>
  <si>
    <t>8,5*1,5</t>
  </si>
  <si>
    <t>12,6*2</t>
  </si>
  <si>
    <t>181311103</t>
  </si>
  <si>
    <t>Rozprostření ornice tl vrstvy do 200 mm v rovině nebo ve svahu do 1:5 ručně</t>
  </si>
  <si>
    <t>937194440</t>
  </si>
  <si>
    <t>Rozprostření a urovnání ornice v rovině nebo ve svahu sklonu do 1:5 ručně při souvislé ploše, tl. vrstvy do 200 mm</t>
  </si>
  <si>
    <t>https://podminky.urs.cz/item/CS_URS_2023_02/181311103</t>
  </si>
  <si>
    <t>R181102318</t>
  </si>
  <si>
    <t>Úprava pláně v zářezech se zhutněním Edef=40Mpa</t>
  </si>
  <si>
    <t>2112332205</t>
  </si>
  <si>
    <t>60+60</t>
  </si>
  <si>
    <t>-1834223617</t>
  </si>
  <si>
    <t>72,35*1,5</t>
  </si>
  <si>
    <t>005724100</t>
  </si>
  <si>
    <t>osivo směs travní parková</t>
  </si>
  <si>
    <t>1309338074</t>
  </si>
  <si>
    <t>160*0,065 'Přepočtené koeficientem množství</t>
  </si>
  <si>
    <t>-44640110</t>
  </si>
  <si>
    <t>"zaklad pas tarasu" 2,5*0,4*1,2</t>
  </si>
  <si>
    <t>626890557</t>
  </si>
  <si>
    <t>2,5*2*1,2</t>
  </si>
  <si>
    <t>750279294</t>
  </si>
  <si>
    <t>681895605</t>
  </si>
  <si>
    <t>"taras"2,5*1,25</t>
  </si>
  <si>
    <t>-439363841</t>
  </si>
  <si>
    <t>2,5*0,3*1,25*0,04</t>
  </si>
  <si>
    <t>451577777</t>
  </si>
  <si>
    <t>Podklad nebo lože pod dlažbu vodorovný nebo do sklonu 1:5 z kameniva těženého tl přes 30 do 100 mm</t>
  </si>
  <si>
    <t>1450557393</t>
  </si>
  <si>
    <t>Podklad nebo lože pod dlažbu (přídlažbu) v ploše vodorovné nebo ve sklonu do 1:5, tloušťky od 30 do 100 mm z kameniva těženého</t>
  </si>
  <si>
    <t>https://podminky.urs.cz/item/CS_URS_2023_02/451577777</t>
  </si>
  <si>
    <t>"B, C" 60+60</t>
  </si>
  <si>
    <t>564861111</t>
  </si>
  <si>
    <t>Podklad ze štěrkodrtě ŠD plochy přes 100 m2 tl 200 mm</t>
  </si>
  <si>
    <t>2022184640</t>
  </si>
  <si>
    <t>Podklad ze štěrkodrti ŠD s rozprostřením a zhutněním plochy přes 100 m2, po zhutnění tl. 200 mm</t>
  </si>
  <si>
    <t>https://podminky.urs.cz/item/CS_URS_2023_02/564861111</t>
  </si>
  <si>
    <t>"B" 60</t>
  </si>
  <si>
    <t>-1344614796</t>
  </si>
  <si>
    <t>"C" 60</t>
  </si>
  <si>
    <t>"A" 165</t>
  </si>
  <si>
    <t>403950855</t>
  </si>
  <si>
    <t>892253507</t>
  </si>
  <si>
    <t>-1419884138</t>
  </si>
  <si>
    <t>"A" 165*2</t>
  </si>
  <si>
    <t>-283521023</t>
  </si>
  <si>
    <t>596211110</t>
  </si>
  <si>
    <t>Kladení zámkové dlažby komunikací pro pěší ručně tl 60 mm skupiny A pl do 50 m2</t>
  </si>
  <si>
    <t>-1389227001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</si>
  <si>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</si>
  <si>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https://podminky.urs.cz/item/CS_URS_2023_02/596211110</t>
  </si>
  <si>
    <t>"skaldba B"  60</t>
  </si>
  <si>
    <t>596212312</t>
  </si>
  <si>
    <t>Kladení zámkové dlažby pozemních komunikací ručně tl do 100 mm skupiny A pl do 300 m2</t>
  </si>
  <si>
    <t>1159946290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</si>
  <si>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do 300 m2</t>
  </si>
  <si>
    <t>https://podminky.urs.cz/item/CS_URS_2023_02/596212312</t>
  </si>
  <si>
    <t>"skladva C"  60</t>
  </si>
  <si>
    <t>596811220</t>
  </si>
  <si>
    <t>Kladení betonové dlažby komunikací pro pěší do lože z kameniva velikosti přes 0,09 do 0,25 m2 pl do 50 m2</t>
  </si>
  <si>
    <t>-817319461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</si>
  <si>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</si>
  <si>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https://podminky.urs.cz/item/CS_URS_2023_02/596811220</t>
  </si>
  <si>
    <t>"okap chodník"  20</t>
  </si>
  <si>
    <t>-1781112273</t>
  </si>
  <si>
    <t>"u přístavby" 4,6+13,2</t>
  </si>
  <si>
    <t>"u haly" 28,1+8,8</t>
  </si>
  <si>
    <t>"u skladu" 8,8</t>
  </si>
  <si>
    <t>916131113</t>
  </si>
  <si>
    <t>Osazení silničního obrubníku betonového ležatého s boční opěrou do lože z betonu prostého</t>
  </si>
  <si>
    <t>-17550575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</si>
  <si>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</si>
  <si>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https://podminky.urs.cz/item/CS_URS_2023_02/916131113</t>
  </si>
  <si>
    <t>"rampa" 3,3</t>
  </si>
  <si>
    <t>916131213</t>
  </si>
  <si>
    <t>Osazení silničního obrubníku betonového stojatého s boční opěrou do lože z betonu prostého</t>
  </si>
  <si>
    <t>-1683172100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</si>
  <si>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</si>
  <si>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</si>
  <si>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"pristavba" 1,8+1,8+54,2+2,7</t>
  </si>
  <si>
    <t>"hala"1+7,2+7,2+7,4+7,4+10,7+6,4+2,8</t>
  </si>
  <si>
    <t>916231213</t>
  </si>
  <si>
    <t>Osazení chodníkového obrubníku betonového stojatého s boční opěrou do lože z betonu prostého</t>
  </si>
  <si>
    <t>1567505029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</si>
  <si>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</si>
  <si>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</si>
  <si>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 xml:space="preserve">"pristavba" 10,2+3,3 </t>
  </si>
  <si>
    <t>"hala" 19+8</t>
  </si>
  <si>
    <t>1380721954</t>
  </si>
  <si>
    <t>59245620</t>
  </si>
  <si>
    <t>dlažba desková betonová tl 60mm přírodní</t>
  </si>
  <si>
    <t>1299569670</t>
  </si>
  <si>
    <t>20*1,05</t>
  </si>
  <si>
    <t>59245018</t>
  </si>
  <si>
    <t>dlažba tvar obdélník betonová 200x100x60mm přírodní</t>
  </si>
  <si>
    <t>1316101291</t>
  </si>
  <si>
    <t>60*1,05</t>
  </si>
  <si>
    <t>R59245024</t>
  </si>
  <si>
    <t>dlažba tvar obdélník betonová 200x100x100mm přírodní</t>
  </si>
  <si>
    <t>725264747</t>
  </si>
  <si>
    <t>59217017</t>
  </si>
  <si>
    <t>obrubník betonový chodníkový 1000x100x250mm</t>
  </si>
  <si>
    <t>-217482730</t>
  </si>
  <si>
    <t>40,5*1,056</t>
  </si>
  <si>
    <t>59217026</t>
  </si>
  <si>
    <t>obrubník betonový silniční 500x150x250mm</t>
  </si>
  <si>
    <t>1430895788</t>
  </si>
  <si>
    <t>110,6*1,05</t>
  </si>
  <si>
    <t>3,3*1,05</t>
  </si>
  <si>
    <t>113106111</t>
  </si>
  <si>
    <t>Rozebrání dlažeb z mozaiky komunikací pro pěší ručně</t>
  </si>
  <si>
    <t>-150040938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</si>
  <si>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</si>
  <si>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https://podminky.urs.cz/item/CS_URS_2023_02/113106111</t>
  </si>
  <si>
    <t>"chod ke dverim" 1,5*8,6</t>
  </si>
  <si>
    <t>"chod ke schodum" 1,8*6,9</t>
  </si>
  <si>
    <t>465605454</t>
  </si>
  <si>
    <t>228026243</t>
  </si>
  <si>
    <t>"pristr" 4,3</t>
  </si>
  <si>
    <t>6,9+6,9+8,4</t>
  </si>
  <si>
    <t>"hala" 10,5+19,9+5,2</t>
  </si>
  <si>
    <t>711142581</t>
  </si>
  <si>
    <t>4,8+13,2</t>
  </si>
  <si>
    <t>7,1+7,7+27,8+5</t>
  </si>
  <si>
    <t>-1205530255</t>
  </si>
  <si>
    <t>-1249788378</t>
  </si>
  <si>
    <t>27,441*19 'Přepočtené koeficientem množství</t>
  </si>
  <si>
    <t>713131151</t>
  </si>
  <si>
    <t>Montáž izolace tepelné stěn volně vloženými rohožemi, pásy, dílci, deskami 1 vrstva</t>
  </si>
  <si>
    <t>-1615783898</t>
  </si>
  <si>
    <t>Montáž tepelné izolace stěn rohožemi, pásy, deskami, dílci, bloky (izolační materiál ve specifikaci) vložením jednovrstvě</t>
  </si>
  <si>
    <t>https://podminky.urs.cz/item/CS_URS_2023_02/713131151</t>
  </si>
  <si>
    <t>"separace od steny" 1,2*2,5</t>
  </si>
  <si>
    <t>1,2*(4,4+3,1+1)</t>
  </si>
  <si>
    <t>28376470</t>
  </si>
  <si>
    <t>deska XPS hrana rovná a strukturovaný povrch 200kPa λ=0,032 tl 20mm</t>
  </si>
  <si>
    <t>-1247917691</t>
  </si>
  <si>
    <t>13,2*1,05 'Přepočtené koeficientem množství</t>
  </si>
  <si>
    <t>-1235622740</t>
  </si>
  <si>
    <t>SO-98-98 - Vseobecny objekt</t>
  </si>
  <si>
    <t xml:space="preserve">    VRN9 - Ostatní náklady</t>
  </si>
  <si>
    <t>012303080R</t>
  </si>
  <si>
    <t>Geodetické práce po výstavbě</t>
  </si>
  <si>
    <t>1791172678</t>
  </si>
  <si>
    <t>013254080R</t>
  </si>
  <si>
    <t>Dokumentace skutečného provedení stavby</t>
  </si>
  <si>
    <t>-1520045389</t>
  </si>
  <si>
    <t>VRN9</t>
  </si>
  <si>
    <t>Ostatní náklady</t>
  </si>
  <si>
    <t>092203085R</t>
  </si>
  <si>
    <t>Provedení  jedné studentske exkurze</t>
  </si>
  <si>
    <t>364209399</t>
  </si>
  <si>
    <t>Provedení jedné studentske exkurze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</si>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</sst>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2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center" vertical="center"/>
    </xf>
    <xf numFmtId="49" fontId="52" fillId="0" borderId="1" xfId="0" applyNumberFormat="1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/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8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3" fillId="0" borderId="1" xfId="0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67151102" TargetMode="External"/><Relationship Id="rId18" Type="http://schemas.openxmlformats.org/officeDocument/2006/relationships/hyperlink" Target="https://podminky.urs.cz/item/CS_URS_2023_02/274313611" TargetMode="External"/><Relationship Id="rId26" Type="http://schemas.openxmlformats.org/officeDocument/2006/relationships/hyperlink" Target="https://podminky.urs.cz/item/CS_URS_2023_02/274351122" TargetMode="External"/><Relationship Id="rId39" Type="http://schemas.openxmlformats.org/officeDocument/2006/relationships/hyperlink" Target="https://podminky.urs.cz/item/CS_URS_2023_02/631319203" TargetMode="External"/><Relationship Id="rId21" Type="http://schemas.openxmlformats.org/officeDocument/2006/relationships/hyperlink" Target="https://podminky.urs.cz/item/CS_URS_2023_02/274351122" TargetMode="External"/><Relationship Id="rId34" Type="http://schemas.openxmlformats.org/officeDocument/2006/relationships/hyperlink" Target="https://podminky.urs.cz/item/CS_URS_2023_02/622211011" TargetMode="External"/><Relationship Id="rId42" Type="http://schemas.openxmlformats.org/officeDocument/2006/relationships/hyperlink" Target="https://podminky.urs.cz/item/CS_URS_2023_02/998014211" TargetMode="External"/><Relationship Id="rId47" Type="http://schemas.openxmlformats.org/officeDocument/2006/relationships/hyperlink" Target="https://podminky.urs.cz/item/CS_URS_2023_02/762430035" TargetMode="External"/><Relationship Id="rId50" Type="http://schemas.openxmlformats.org/officeDocument/2006/relationships/hyperlink" Target="https://podminky.urs.cz/item/CS_URS_2023_02/764212662" TargetMode="External"/><Relationship Id="rId55" Type="http://schemas.openxmlformats.org/officeDocument/2006/relationships/hyperlink" Target="https://podminky.urs.cz/item/CS_URS_2023_02/998764101" TargetMode="External"/><Relationship Id="rId63" Type="http://schemas.openxmlformats.org/officeDocument/2006/relationships/hyperlink" Target="https://podminky.urs.cz/item/CS_URS_2023_02/444151111" TargetMode="External"/><Relationship Id="rId7" Type="http://schemas.openxmlformats.org/officeDocument/2006/relationships/hyperlink" Target="https://podminky.urs.cz/item/CS_URS_2023_02/162251102" TargetMode="External"/><Relationship Id="rId2" Type="http://schemas.openxmlformats.org/officeDocument/2006/relationships/hyperlink" Target="https://podminky.urs.cz/item/CS_URS_2023_02/132151101" TargetMode="External"/><Relationship Id="rId16" Type="http://schemas.openxmlformats.org/officeDocument/2006/relationships/hyperlink" Target="https://podminky.urs.cz/item/CS_URS_2023_02/R271532248" TargetMode="External"/><Relationship Id="rId20" Type="http://schemas.openxmlformats.org/officeDocument/2006/relationships/hyperlink" Target="https://podminky.urs.cz/item/CS_URS_2023_02/274351121" TargetMode="External"/><Relationship Id="rId29" Type="http://schemas.openxmlformats.org/officeDocument/2006/relationships/hyperlink" Target="https://podminky.urs.cz/item/CS_URS_2023_02/311272211" TargetMode="External"/><Relationship Id="rId41" Type="http://schemas.openxmlformats.org/officeDocument/2006/relationships/hyperlink" Target="https://podminky.urs.cz/item/CS_URS_2023_02/634911124" TargetMode="External"/><Relationship Id="rId54" Type="http://schemas.openxmlformats.org/officeDocument/2006/relationships/hyperlink" Target="https://podminky.urs.cz/item/CS_URS_2023_02/764518623" TargetMode="External"/><Relationship Id="rId62" Type="http://schemas.openxmlformats.org/officeDocument/2006/relationships/hyperlink" Target="https://podminky.urs.cz/item/CS_URS_2023_02/342151111" TargetMode="External"/><Relationship Id="rId1" Type="http://schemas.openxmlformats.org/officeDocument/2006/relationships/hyperlink" Target="https://podminky.urs.cz/item/CS_URS_2023_02/122151103" TargetMode="External"/><Relationship Id="rId6" Type="http://schemas.openxmlformats.org/officeDocument/2006/relationships/hyperlink" Target="https://podminky.urs.cz/item/CS_URS_2023_02/133351101" TargetMode="External"/><Relationship Id="rId11" Type="http://schemas.openxmlformats.org/officeDocument/2006/relationships/hyperlink" Target="https://podminky.urs.cz/item/CS_URS_2023_02/162751139" TargetMode="External"/><Relationship Id="rId24" Type="http://schemas.openxmlformats.org/officeDocument/2006/relationships/hyperlink" Target="https://podminky.urs.cz/item/CS_URS_2023_02/275321511" TargetMode="External"/><Relationship Id="rId32" Type="http://schemas.openxmlformats.org/officeDocument/2006/relationships/hyperlink" Target="https://podminky.urs.cz/item/CS_URS_2023_02/346244381" TargetMode="External"/><Relationship Id="rId37" Type="http://schemas.openxmlformats.org/officeDocument/2006/relationships/hyperlink" Target="https://podminky.urs.cz/item/CS_URS_2023_02/631311234" TargetMode="External"/><Relationship Id="rId40" Type="http://schemas.openxmlformats.org/officeDocument/2006/relationships/hyperlink" Target="https://podminky.urs.cz/item/CS_URS_2023_02/634663111" TargetMode="External"/><Relationship Id="rId45" Type="http://schemas.openxmlformats.org/officeDocument/2006/relationships/hyperlink" Target="https://podminky.urs.cz/item/CS_URS_2023_02/712363357" TargetMode="External"/><Relationship Id="rId53" Type="http://schemas.openxmlformats.org/officeDocument/2006/relationships/hyperlink" Target="https://podminky.urs.cz/item/CS_URS_2023_02/764511642" TargetMode="External"/><Relationship Id="rId58" Type="http://schemas.openxmlformats.org/officeDocument/2006/relationships/hyperlink" Target="https://podminky.urs.cz/item/CS_URS_2023_02/767652240" TargetMode="External"/><Relationship Id="rId5" Type="http://schemas.openxmlformats.org/officeDocument/2006/relationships/hyperlink" Target="https://podminky.urs.cz/item/CS_URS_2023_02/133251101" TargetMode="External"/><Relationship Id="rId15" Type="http://schemas.openxmlformats.org/officeDocument/2006/relationships/hyperlink" Target="https://podminky.urs.cz/item/CS_URS_2023_02/174151101" TargetMode="External"/><Relationship Id="rId23" Type="http://schemas.openxmlformats.org/officeDocument/2006/relationships/hyperlink" Target="https://podminky.urs.cz/item/CS_URS_2023_02/275313611" TargetMode="External"/><Relationship Id="rId28" Type="http://schemas.openxmlformats.org/officeDocument/2006/relationships/hyperlink" Target="https://podminky.urs.cz/item/CS_URS_2023_02/311113152" TargetMode="External"/><Relationship Id="rId36" Type="http://schemas.openxmlformats.org/officeDocument/2006/relationships/hyperlink" Target="https://podminky.urs.cz/item/CS_URS_2023_02/622531022" TargetMode="External"/><Relationship Id="rId49" Type="http://schemas.openxmlformats.org/officeDocument/2006/relationships/hyperlink" Target="https://podminky.urs.cz/item/CS_URS_2023_02/998762101" TargetMode="External"/><Relationship Id="rId57" Type="http://schemas.openxmlformats.org/officeDocument/2006/relationships/hyperlink" Target="https://podminky.urs.cz/item/CS_URS_2023_02/767651113" TargetMode="External"/><Relationship Id="rId61" Type="http://schemas.openxmlformats.org/officeDocument/2006/relationships/hyperlink" Target="https://podminky.urs.cz/item/CS_URS_2023_02/783937163" TargetMode="External"/><Relationship Id="rId10" Type="http://schemas.openxmlformats.org/officeDocument/2006/relationships/hyperlink" Target="https://podminky.urs.cz/item/CS_URS_2023_02/162751137" TargetMode="External"/><Relationship Id="rId19" Type="http://schemas.openxmlformats.org/officeDocument/2006/relationships/hyperlink" Target="https://podminky.urs.cz/item/CS_URS_2023_02/274321511" TargetMode="External"/><Relationship Id="rId31" Type="http://schemas.openxmlformats.org/officeDocument/2006/relationships/hyperlink" Target="https://podminky.urs.cz/item/CS_URS_2023_02/317941123" TargetMode="External"/><Relationship Id="rId44" Type="http://schemas.openxmlformats.org/officeDocument/2006/relationships/hyperlink" Target="https://podminky.urs.cz/item/CS_URS_2023_02/998711101" TargetMode="External"/><Relationship Id="rId52" Type="http://schemas.openxmlformats.org/officeDocument/2006/relationships/hyperlink" Target="https://podminky.urs.cz/item/CS_URS_2023_02/764511602" TargetMode="External"/><Relationship Id="rId60" Type="http://schemas.openxmlformats.org/officeDocument/2006/relationships/hyperlink" Target="https://podminky.urs.cz/item/CS_URS_2023_02/998767101" TargetMode="External"/><Relationship Id="rId4" Type="http://schemas.openxmlformats.org/officeDocument/2006/relationships/hyperlink" Target="https://podminky.urs.cz/item/CS_URS_2023_02/133151101" TargetMode="External"/><Relationship Id="rId9" Type="http://schemas.openxmlformats.org/officeDocument/2006/relationships/hyperlink" Target="https://podminky.urs.cz/item/CS_URS_2023_02/162751119" TargetMode="External"/><Relationship Id="rId14" Type="http://schemas.openxmlformats.org/officeDocument/2006/relationships/hyperlink" Target="https://podminky.urs.cz/item/CS_URS_2023_02/171201221" TargetMode="External"/><Relationship Id="rId22" Type="http://schemas.openxmlformats.org/officeDocument/2006/relationships/hyperlink" Target="https://podminky.urs.cz/item/CS_URS_2023_02/274361821" TargetMode="External"/><Relationship Id="rId27" Type="http://schemas.openxmlformats.org/officeDocument/2006/relationships/hyperlink" Target="https://podminky.urs.cz/item/CS_URS_2023_02/275361821" TargetMode="External"/><Relationship Id="rId30" Type="http://schemas.openxmlformats.org/officeDocument/2006/relationships/hyperlink" Target="https://podminky.urs.cz/item/CS_URS_2023_02/311361821" TargetMode="External"/><Relationship Id="rId35" Type="http://schemas.openxmlformats.org/officeDocument/2006/relationships/hyperlink" Target="https://podminky.urs.cz/item/CS_URS_2023_02/622331141" TargetMode="External"/><Relationship Id="rId43" Type="http://schemas.openxmlformats.org/officeDocument/2006/relationships/hyperlink" Target="https://podminky.urs.cz/item/CS_URS_2023_02/213141111" TargetMode="External"/><Relationship Id="rId48" Type="http://schemas.openxmlformats.org/officeDocument/2006/relationships/hyperlink" Target="https://podminky.urs.cz/item/CS_URS_2023_02/762439001" TargetMode="External"/><Relationship Id="rId56" Type="http://schemas.openxmlformats.org/officeDocument/2006/relationships/hyperlink" Target="https://podminky.urs.cz/item/CS_URS_2023_02/767651112" TargetMode="External"/><Relationship Id="rId64" Type="http://schemas.openxmlformats.org/officeDocument/2006/relationships/drawing" Target="../drawings/drawing11.xml"/><Relationship Id="rId8" Type="http://schemas.openxmlformats.org/officeDocument/2006/relationships/hyperlink" Target="https://podminky.urs.cz/item/CS_URS_2023_02/162751117" TargetMode="External"/><Relationship Id="rId51" Type="http://schemas.openxmlformats.org/officeDocument/2006/relationships/hyperlink" Target="https://podminky.urs.cz/item/CS_URS_2023_02/764213456" TargetMode="External"/><Relationship Id="rId3" Type="http://schemas.openxmlformats.org/officeDocument/2006/relationships/hyperlink" Target="https://podminky.urs.cz/item/CS_URS_2023_02/132251101" TargetMode="External"/><Relationship Id="rId12" Type="http://schemas.openxmlformats.org/officeDocument/2006/relationships/hyperlink" Target="https://podminky.urs.cz/item/CS_URS_2023_02/167151101" TargetMode="External"/><Relationship Id="rId17" Type="http://schemas.openxmlformats.org/officeDocument/2006/relationships/hyperlink" Target="https://podminky.urs.cz/item/CS_URS_2023_02/271562211" TargetMode="External"/><Relationship Id="rId25" Type="http://schemas.openxmlformats.org/officeDocument/2006/relationships/hyperlink" Target="https://podminky.urs.cz/item/CS_URS_2023_02/275351121" TargetMode="External"/><Relationship Id="rId33" Type="http://schemas.openxmlformats.org/officeDocument/2006/relationships/hyperlink" Target="https://podminky.urs.cz/item/CS_URS_2023_02/622151031" TargetMode="External"/><Relationship Id="rId38" Type="http://schemas.openxmlformats.org/officeDocument/2006/relationships/hyperlink" Target="https://podminky.urs.cz/item/CS_URS_2023_02/631319013" TargetMode="External"/><Relationship Id="rId46" Type="http://schemas.openxmlformats.org/officeDocument/2006/relationships/hyperlink" Target="https://podminky.urs.cz/item/CS_URS_2023_02/998712101" TargetMode="External"/><Relationship Id="rId59" Type="http://schemas.openxmlformats.org/officeDocument/2006/relationships/hyperlink" Target="https://podminky.urs.cz/item/CS_URS_2023_02/767995114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73031334" TargetMode="External"/><Relationship Id="rId13" Type="http://schemas.openxmlformats.org/officeDocument/2006/relationships/drawing" Target="../drawings/drawing12.xml"/><Relationship Id="rId3" Type="http://schemas.openxmlformats.org/officeDocument/2006/relationships/hyperlink" Target="https://podminky.urs.cz/item/CS_URS_2023_02/113107112" TargetMode="External"/><Relationship Id="rId7" Type="http://schemas.openxmlformats.org/officeDocument/2006/relationships/hyperlink" Target="https://podminky.urs.cz/item/CS_URS_2023_02/968082032" TargetMode="External"/><Relationship Id="rId12" Type="http://schemas.openxmlformats.org/officeDocument/2006/relationships/hyperlink" Target="https://podminky.urs.cz/item/CS_URS_2023_02/997013631" TargetMode="External"/><Relationship Id="rId2" Type="http://schemas.openxmlformats.org/officeDocument/2006/relationships/hyperlink" Target="https://podminky.urs.cz/item/CS_URS_2023_02/113108442" TargetMode="External"/><Relationship Id="rId1" Type="http://schemas.openxmlformats.org/officeDocument/2006/relationships/hyperlink" Target="https://podminky.urs.cz/item/CS_URS_2023_02/113106292" TargetMode="External"/><Relationship Id="rId6" Type="http://schemas.openxmlformats.org/officeDocument/2006/relationships/hyperlink" Target="https://podminky.urs.cz/item/CS_URS_2023_02/962032241" TargetMode="External"/><Relationship Id="rId11" Type="http://schemas.openxmlformats.org/officeDocument/2006/relationships/hyperlink" Target="https://podminky.urs.cz/item/CS_URS_2023_02/997006519" TargetMode="External"/><Relationship Id="rId5" Type="http://schemas.openxmlformats.org/officeDocument/2006/relationships/hyperlink" Target="https://podminky.urs.cz/item/CS_URS_2023_02/919735113" TargetMode="External"/><Relationship Id="rId10" Type="http://schemas.openxmlformats.org/officeDocument/2006/relationships/hyperlink" Target="https://podminky.urs.cz/item/CS_URS_2023_02/997006512" TargetMode="External"/><Relationship Id="rId4" Type="http://schemas.openxmlformats.org/officeDocument/2006/relationships/hyperlink" Target="https://podminky.urs.cz/item/CS_URS_2023_02/113202111" TargetMode="External"/><Relationship Id="rId9" Type="http://schemas.openxmlformats.org/officeDocument/2006/relationships/hyperlink" Target="https://podminky.urs.cz/item/CS_URS_2023_02/975053131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41310011" TargetMode="External"/><Relationship Id="rId13" Type="http://schemas.openxmlformats.org/officeDocument/2006/relationships/hyperlink" Target="https://podminky.urs.cz/item/CS_URS_2023_02/741122211" TargetMode="External"/><Relationship Id="rId18" Type="http://schemas.openxmlformats.org/officeDocument/2006/relationships/hyperlink" Target="https://podminky.urs.cz/item/CS_URS_2023_02/741123225" TargetMode="External"/><Relationship Id="rId26" Type="http://schemas.openxmlformats.org/officeDocument/2006/relationships/hyperlink" Target="https://podminky.urs.cz/item/CS_URS_2023_02/741410001" TargetMode="External"/><Relationship Id="rId39" Type="http://schemas.openxmlformats.org/officeDocument/2006/relationships/hyperlink" Target="https://podminky.urs.cz/item/CS_URS_2023_02/460661112" TargetMode="External"/><Relationship Id="rId3" Type="http://schemas.openxmlformats.org/officeDocument/2006/relationships/hyperlink" Target="https://podminky.urs.cz/item/CS_URS_2023_02/997013509" TargetMode="External"/><Relationship Id="rId21" Type="http://schemas.openxmlformats.org/officeDocument/2006/relationships/hyperlink" Target="https://podminky.urs.cz/item/CS_URS_2023_02/741128003" TargetMode="External"/><Relationship Id="rId34" Type="http://schemas.openxmlformats.org/officeDocument/2006/relationships/hyperlink" Target="https://podminky.urs.cz/item/CS_URS_2023_02/741210102" TargetMode="External"/><Relationship Id="rId7" Type="http://schemas.openxmlformats.org/officeDocument/2006/relationships/hyperlink" Target="https://podminky.urs.cz/item/CS_URS_2023_02/741112021" TargetMode="External"/><Relationship Id="rId12" Type="http://schemas.openxmlformats.org/officeDocument/2006/relationships/hyperlink" Target="https://podminky.urs.cz/item/CS_URS_2023_02/741122201" TargetMode="External"/><Relationship Id="rId17" Type="http://schemas.openxmlformats.org/officeDocument/2006/relationships/hyperlink" Target="https://podminky.urs.cz/item/CS_URS_2023_02/741122245" TargetMode="External"/><Relationship Id="rId25" Type="http://schemas.openxmlformats.org/officeDocument/2006/relationships/hyperlink" Target="https://podminky.urs.cz/item/CS_URS_2023_02/741130007" TargetMode="External"/><Relationship Id="rId33" Type="http://schemas.openxmlformats.org/officeDocument/2006/relationships/hyperlink" Target="https://podminky.urs.cz/item/CS_URS_2023_02/741210122" TargetMode="External"/><Relationship Id="rId38" Type="http://schemas.openxmlformats.org/officeDocument/2006/relationships/hyperlink" Target="https://podminky.urs.cz/item/CS_URS_2023_02/460431313" TargetMode="External"/><Relationship Id="rId2" Type="http://schemas.openxmlformats.org/officeDocument/2006/relationships/hyperlink" Target="https://podminky.urs.cz/item/CS_URS_2023_02/997013501" TargetMode="External"/><Relationship Id="rId16" Type="http://schemas.openxmlformats.org/officeDocument/2006/relationships/hyperlink" Target="https://podminky.urs.cz/item/CS_URS_2023_02/741122235" TargetMode="External"/><Relationship Id="rId20" Type="http://schemas.openxmlformats.org/officeDocument/2006/relationships/hyperlink" Target="https://podminky.urs.cz/item/CS_URS_2023_02/741128002" TargetMode="External"/><Relationship Id="rId29" Type="http://schemas.openxmlformats.org/officeDocument/2006/relationships/hyperlink" Target="https://podminky.urs.cz/item/CS_URS_2023_02/741910412" TargetMode="External"/><Relationship Id="rId41" Type="http://schemas.openxmlformats.org/officeDocument/2006/relationships/drawing" Target="../drawings/drawing13.xml"/><Relationship Id="rId1" Type="http://schemas.openxmlformats.org/officeDocument/2006/relationships/hyperlink" Target="https://podminky.urs.cz/item/CS_URS_2023_02/971042151" TargetMode="External"/><Relationship Id="rId6" Type="http://schemas.openxmlformats.org/officeDocument/2006/relationships/hyperlink" Target="https://podminky.urs.cz/item/CS_URS_2023_02/741110501" TargetMode="External"/><Relationship Id="rId11" Type="http://schemas.openxmlformats.org/officeDocument/2006/relationships/hyperlink" Target="https://podminky.urs.cz/item/CS_URS_2023_02/741122011" TargetMode="External"/><Relationship Id="rId24" Type="http://schemas.openxmlformats.org/officeDocument/2006/relationships/hyperlink" Target="https://podminky.urs.cz/item/CS_URS_2023_02/741130004" TargetMode="External"/><Relationship Id="rId32" Type="http://schemas.openxmlformats.org/officeDocument/2006/relationships/hyperlink" Target="https://podminky.urs.cz/item/CS_URS_2023_02/741372022" TargetMode="External"/><Relationship Id="rId37" Type="http://schemas.openxmlformats.org/officeDocument/2006/relationships/hyperlink" Target="https://podminky.urs.cz/item/CS_URS_2023_02/460371123" TargetMode="External"/><Relationship Id="rId40" Type="http://schemas.openxmlformats.org/officeDocument/2006/relationships/hyperlink" Target="https://podminky.urs.cz/item/CS_URS_2023_02/171201221" TargetMode="External"/><Relationship Id="rId5" Type="http://schemas.openxmlformats.org/officeDocument/2006/relationships/hyperlink" Target="https://podminky.urs.cz/item/CS_URS_2023_02/741810003" TargetMode="External"/><Relationship Id="rId15" Type="http://schemas.openxmlformats.org/officeDocument/2006/relationships/hyperlink" Target="https://podminky.urs.cz/item/CS_URS_2023_02/741122232" TargetMode="External"/><Relationship Id="rId23" Type="http://schemas.openxmlformats.org/officeDocument/2006/relationships/hyperlink" Target="https://podminky.urs.cz/item/CS_URS_2023_02/741130001" TargetMode="External"/><Relationship Id="rId28" Type="http://schemas.openxmlformats.org/officeDocument/2006/relationships/hyperlink" Target="https://podminky.urs.cz/item/CS_URS_2023_02/741910321" TargetMode="External"/><Relationship Id="rId36" Type="http://schemas.openxmlformats.org/officeDocument/2006/relationships/hyperlink" Target="https://podminky.urs.cz/item/CS_URS_2023_02/460161293" TargetMode="External"/><Relationship Id="rId10" Type="http://schemas.openxmlformats.org/officeDocument/2006/relationships/hyperlink" Target="https://podminky.urs.cz/item/CS_URS_2023_02/741120201" TargetMode="External"/><Relationship Id="rId19" Type="http://schemas.openxmlformats.org/officeDocument/2006/relationships/hyperlink" Target="https://podminky.urs.cz/item/CS_URS_2023_02/741128001" TargetMode="External"/><Relationship Id="rId31" Type="http://schemas.openxmlformats.org/officeDocument/2006/relationships/hyperlink" Target="https://podminky.urs.cz/item/CS_URS_2023_02/741372021" TargetMode="External"/><Relationship Id="rId4" Type="http://schemas.openxmlformats.org/officeDocument/2006/relationships/hyperlink" Target="https://podminky.urs.cz/item/CS_URS_2023_02/997013631" TargetMode="External"/><Relationship Id="rId9" Type="http://schemas.openxmlformats.org/officeDocument/2006/relationships/hyperlink" Target="https://podminky.urs.cz/item/CS_URS_2023_02/741313151" TargetMode="External"/><Relationship Id="rId14" Type="http://schemas.openxmlformats.org/officeDocument/2006/relationships/hyperlink" Target="https://podminky.urs.cz/item/CS_URS_2023_02/741122231" TargetMode="External"/><Relationship Id="rId22" Type="http://schemas.openxmlformats.org/officeDocument/2006/relationships/hyperlink" Target="https://podminky.urs.cz/item/CS_URS_2023_02/741128023" TargetMode="External"/><Relationship Id="rId27" Type="http://schemas.openxmlformats.org/officeDocument/2006/relationships/hyperlink" Target="https://podminky.urs.cz/item/CS_URS_2023_02/741420022" TargetMode="External"/><Relationship Id="rId30" Type="http://schemas.openxmlformats.org/officeDocument/2006/relationships/hyperlink" Target="https://podminky.urs.cz/item/CS_URS_2023_02/HZS2232" TargetMode="External"/><Relationship Id="rId35" Type="http://schemas.openxmlformats.org/officeDocument/2006/relationships/hyperlink" Target="https://podminky.urs.cz/item/CS_URS_2023_02/460010025" TargetMode="External"/></Relationships>
</file>

<file path=xl/worksheets/_rels/sheet1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71201221" TargetMode="External"/><Relationship Id="rId18" Type="http://schemas.openxmlformats.org/officeDocument/2006/relationships/hyperlink" Target="https://podminky.urs.cz/item/CS_URS_2023_02/564761111" TargetMode="External"/><Relationship Id="rId26" Type="http://schemas.openxmlformats.org/officeDocument/2006/relationships/hyperlink" Target="https://podminky.urs.cz/item/CS_URS_2023_02/871315231" TargetMode="External"/><Relationship Id="rId39" Type="http://schemas.openxmlformats.org/officeDocument/2006/relationships/hyperlink" Target="https://podminky.urs.cz/item/CS_URS_2023_02/899721111" TargetMode="External"/><Relationship Id="rId21" Type="http://schemas.openxmlformats.org/officeDocument/2006/relationships/hyperlink" Target="https://podminky.urs.cz/item/CS_URS_2023_02/573211111" TargetMode="External"/><Relationship Id="rId34" Type="http://schemas.openxmlformats.org/officeDocument/2006/relationships/hyperlink" Target="https://podminky.urs.cz/item/CS_URS_2023_02/894812339" TargetMode="External"/><Relationship Id="rId42" Type="http://schemas.openxmlformats.org/officeDocument/2006/relationships/hyperlink" Target="https://podminky.urs.cz/item/CS_URS_2023_02/113107122" TargetMode="External"/><Relationship Id="rId47" Type="http://schemas.openxmlformats.org/officeDocument/2006/relationships/hyperlink" Target="https://podminky.urs.cz/item/CS_URS_2023_02/997006519" TargetMode="External"/><Relationship Id="rId50" Type="http://schemas.openxmlformats.org/officeDocument/2006/relationships/hyperlink" Target="https://podminky.urs.cz/item/CS_URS_2023_02/998276101" TargetMode="External"/><Relationship Id="rId55" Type="http://schemas.openxmlformats.org/officeDocument/2006/relationships/hyperlink" Target="https://podminky.urs.cz/item/CS_URS_2023_02/722290226" TargetMode="External"/><Relationship Id="rId7" Type="http://schemas.openxmlformats.org/officeDocument/2006/relationships/hyperlink" Target="https://podminky.urs.cz/item/CS_URS_2023_02/151101111" TargetMode="External"/><Relationship Id="rId12" Type="http://schemas.openxmlformats.org/officeDocument/2006/relationships/hyperlink" Target="https://podminky.urs.cz/item/CS_URS_2023_02/162751139" TargetMode="External"/><Relationship Id="rId17" Type="http://schemas.openxmlformats.org/officeDocument/2006/relationships/hyperlink" Target="https://podminky.urs.cz/item/CS_URS_2023_02/452311141" TargetMode="External"/><Relationship Id="rId25" Type="http://schemas.openxmlformats.org/officeDocument/2006/relationships/hyperlink" Target="https://podminky.urs.cz/item/CS_URS_2023_02/871171141" TargetMode="External"/><Relationship Id="rId33" Type="http://schemas.openxmlformats.org/officeDocument/2006/relationships/hyperlink" Target="https://podminky.urs.cz/item/CS_URS_2023_02/894812317" TargetMode="External"/><Relationship Id="rId38" Type="http://schemas.openxmlformats.org/officeDocument/2006/relationships/hyperlink" Target="https://podminky.urs.cz/item/CS_URS_2023_02/899620141" TargetMode="External"/><Relationship Id="rId46" Type="http://schemas.openxmlformats.org/officeDocument/2006/relationships/hyperlink" Target="https://podminky.urs.cz/item/CS_URS_2023_02/9970065121" TargetMode="External"/><Relationship Id="rId2" Type="http://schemas.openxmlformats.org/officeDocument/2006/relationships/hyperlink" Target="https://podminky.urs.cz/item/CS_URS_2023_02/132354203" TargetMode="External"/><Relationship Id="rId16" Type="http://schemas.openxmlformats.org/officeDocument/2006/relationships/hyperlink" Target="https://podminky.urs.cz/item/CS_URS_2023_02/451572111" TargetMode="External"/><Relationship Id="rId20" Type="http://schemas.openxmlformats.org/officeDocument/2006/relationships/hyperlink" Target="https://podminky.urs.cz/item/CS_URS_2023_02/565165111" TargetMode="External"/><Relationship Id="rId29" Type="http://schemas.openxmlformats.org/officeDocument/2006/relationships/hyperlink" Target="https://podminky.urs.cz/item/CS_URS_2023_02/894211111" TargetMode="External"/><Relationship Id="rId41" Type="http://schemas.openxmlformats.org/officeDocument/2006/relationships/hyperlink" Target="https://podminky.urs.cz/item/CS_URS_2023_02/R220182046" TargetMode="External"/><Relationship Id="rId54" Type="http://schemas.openxmlformats.org/officeDocument/2006/relationships/hyperlink" Target="https://podminky.urs.cz/item/CS_URS_2023_02/722230113" TargetMode="External"/><Relationship Id="rId1" Type="http://schemas.openxmlformats.org/officeDocument/2006/relationships/hyperlink" Target="https://podminky.urs.cz/item/CS_URS_2023_02/132254203" TargetMode="External"/><Relationship Id="rId6" Type="http://schemas.openxmlformats.org/officeDocument/2006/relationships/hyperlink" Target="https://podminky.urs.cz/item/CS_URS_2023_02/151101101" TargetMode="External"/><Relationship Id="rId11" Type="http://schemas.openxmlformats.org/officeDocument/2006/relationships/hyperlink" Target="https://podminky.urs.cz/item/CS_URS_2023_02/162751137" TargetMode="External"/><Relationship Id="rId24" Type="http://schemas.openxmlformats.org/officeDocument/2006/relationships/hyperlink" Target="https://podminky.urs.cz/item/CS_URS_2023_02/871161141" TargetMode="External"/><Relationship Id="rId32" Type="http://schemas.openxmlformats.org/officeDocument/2006/relationships/hyperlink" Target="https://podminky.urs.cz/item/CS_URS_2023_02/894812316" TargetMode="External"/><Relationship Id="rId37" Type="http://schemas.openxmlformats.org/officeDocument/2006/relationships/hyperlink" Target="https://podminky.urs.cz/item/CS_URS_2023_02/899104112" TargetMode="External"/><Relationship Id="rId40" Type="http://schemas.openxmlformats.org/officeDocument/2006/relationships/hyperlink" Target="https://podminky.urs.cz/item/CS_URS_2023_02/R220182007" TargetMode="External"/><Relationship Id="rId45" Type="http://schemas.openxmlformats.org/officeDocument/2006/relationships/hyperlink" Target="https://podminky.urs.cz/item/CS_URS_2023_02/919735123" TargetMode="External"/><Relationship Id="rId53" Type="http://schemas.openxmlformats.org/officeDocument/2006/relationships/hyperlink" Target="https://podminky.urs.cz/item/CS_URS_2023_02/722224153" TargetMode="External"/><Relationship Id="rId5" Type="http://schemas.openxmlformats.org/officeDocument/2006/relationships/hyperlink" Target="https://podminky.urs.cz/item/CS_URS_2023_02/133354101" TargetMode="External"/><Relationship Id="rId15" Type="http://schemas.openxmlformats.org/officeDocument/2006/relationships/hyperlink" Target="https://podminky.urs.cz/item/CS_URS_2023_02/175151101" TargetMode="External"/><Relationship Id="rId23" Type="http://schemas.openxmlformats.org/officeDocument/2006/relationships/hyperlink" Target="https://podminky.urs.cz/item/CS_URS_2023_02/599142111" TargetMode="External"/><Relationship Id="rId28" Type="http://schemas.openxmlformats.org/officeDocument/2006/relationships/hyperlink" Target="https://podminky.urs.cz/item/CS_URS_2023_02/871365231" TargetMode="External"/><Relationship Id="rId36" Type="http://schemas.openxmlformats.org/officeDocument/2006/relationships/hyperlink" Target="https://podminky.urs.cz/item/CS_URS_2023_02/895941101" TargetMode="External"/><Relationship Id="rId49" Type="http://schemas.openxmlformats.org/officeDocument/2006/relationships/hyperlink" Target="https://podminky.urs.cz/item/CS_URS_2023_02/998223011" TargetMode="External"/><Relationship Id="rId57" Type="http://schemas.openxmlformats.org/officeDocument/2006/relationships/drawing" Target="../drawings/drawing14.xml"/><Relationship Id="rId10" Type="http://schemas.openxmlformats.org/officeDocument/2006/relationships/hyperlink" Target="https://podminky.urs.cz/item/CS_URS_2023_02/162751119" TargetMode="External"/><Relationship Id="rId19" Type="http://schemas.openxmlformats.org/officeDocument/2006/relationships/hyperlink" Target="https://podminky.urs.cz/item/CS_URS_2023_02/564952111" TargetMode="External"/><Relationship Id="rId31" Type="http://schemas.openxmlformats.org/officeDocument/2006/relationships/hyperlink" Target="https://podminky.urs.cz/item/CS_URS_2023_02/894811143" TargetMode="External"/><Relationship Id="rId44" Type="http://schemas.openxmlformats.org/officeDocument/2006/relationships/hyperlink" Target="https://podminky.urs.cz/item/CS_URS_2023_02/919732221" TargetMode="External"/><Relationship Id="rId52" Type="http://schemas.openxmlformats.org/officeDocument/2006/relationships/hyperlink" Target="https://podminky.urs.cz/item/CS_URS_2023_02/722174023" TargetMode="External"/><Relationship Id="rId4" Type="http://schemas.openxmlformats.org/officeDocument/2006/relationships/hyperlink" Target="https://podminky.urs.cz/item/CS_URS_2023_02/133254101" TargetMode="External"/><Relationship Id="rId9" Type="http://schemas.openxmlformats.org/officeDocument/2006/relationships/hyperlink" Target="https://podminky.urs.cz/item/CS_URS_2023_02/162751117" TargetMode="External"/><Relationship Id="rId14" Type="http://schemas.openxmlformats.org/officeDocument/2006/relationships/hyperlink" Target="https://podminky.urs.cz/item/CS_URS_2023_02/174151101" TargetMode="External"/><Relationship Id="rId22" Type="http://schemas.openxmlformats.org/officeDocument/2006/relationships/hyperlink" Target="https://podminky.urs.cz/item/CS_URS_2023_02/577134211" TargetMode="External"/><Relationship Id="rId27" Type="http://schemas.openxmlformats.org/officeDocument/2006/relationships/hyperlink" Target="https://podminky.urs.cz/item/CS_URS_2023_02/871355231" TargetMode="External"/><Relationship Id="rId30" Type="http://schemas.openxmlformats.org/officeDocument/2006/relationships/hyperlink" Target="https://podminky.urs.cz/item/CS_URS_2023_02/894811143" TargetMode="External"/><Relationship Id="rId35" Type="http://schemas.openxmlformats.org/officeDocument/2006/relationships/hyperlink" Target="https://podminky.urs.cz/item/CS_URS_2023_02/894812356" TargetMode="External"/><Relationship Id="rId43" Type="http://schemas.openxmlformats.org/officeDocument/2006/relationships/hyperlink" Target="https://podminky.urs.cz/item/CS_URS_2023_02/113108442" TargetMode="External"/><Relationship Id="rId48" Type="http://schemas.openxmlformats.org/officeDocument/2006/relationships/hyperlink" Target="https://podminky.urs.cz/item/CS_URS_2023_02/997013631" TargetMode="External"/><Relationship Id="rId56" Type="http://schemas.openxmlformats.org/officeDocument/2006/relationships/hyperlink" Target="https://podminky.urs.cz/item/CS_URS_2023_02/998722101" TargetMode="External"/><Relationship Id="rId8" Type="http://schemas.openxmlformats.org/officeDocument/2006/relationships/hyperlink" Target="https://podminky.urs.cz/item/CS_URS_2023_02/161151103" TargetMode="External"/><Relationship Id="rId51" Type="http://schemas.openxmlformats.org/officeDocument/2006/relationships/hyperlink" Target="https://podminky.urs.cz/item/CS_URS_2023_02/721173406" TargetMode="External"/><Relationship Id="rId3" Type="http://schemas.openxmlformats.org/officeDocument/2006/relationships/hyperlink" Target="https://podminky.urs.cz/item/CS_URS_2023_02/133154101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80404111" TargetMode="External"/><Relationship Id="rId13" Type="http://schemas.openxmlformats.org/officeDocument/2006/relationships/hyperlink" Target="https://podminky.urs.cz/item/CS_URS_2023_02/274351121" TargetMode="External"/><Relationship Id="rId18" Type="http://schemas.openxmlformats.org/officeDocument/2006/relationships/hyperlink" Target="https://podminky.urs.cz/item/CS_URS_2023_02/564861111" TargetMode="External"/><Relationship Id="rId26" Type="http://schemas.openxmlformats.org/officeDocument/2006/relationships/hyperlink" Target="https://podminky.urs.cz/item/CS_URS_2023_02/596811220" TargetMode="External"/><Relationship Id="rId39" Type="http://schemas.openxmlformats.org/officeDocument/2006/relationships/hyperlink" Target="https://podminky.urs.cz/item/CS_URS_2023_02/998713101" TargetMode="External"/><Relationship Id="rId3" Type="http://schemas.openxmlformats.org/officeDocument/2006/relationships/hyperlink" Target="https://podminky.urs.cz/item/CS_URS_2023_02/122151103" TargetMode="External"/><Relationship Id="rId21" Type="http://schemas.openxmlformats.org/officeDocument/2006/relationships/hyperlink" Target="https://podminky.urs.cz/item/CS_URS_2023_02/565165111" TargetMode="External"/><Relationship Id="rId34" Type="http://schemas.openxmlformats.org/officeDocument/2006/relationships/hyperlink" Target="https://podminky.urs.cz/item/CS_URS_2023_02/113202111" TargetMode="External"/><Relationship Id="rId7" Type="http://schemas.openxmlformats.org/officeDocument/2006/relationships/hyperlink" Target="https://podminky.urs.cz/item/CS_URS_2023_02/174151101" TargetMode="External"/><Relationship Id="rId12" Type="http://schemas.openxmlformats.org/officeDocument/2006/relationships/hyperlink" Target="https://podminky.urs.cz/item/CS_URS_2023_02/274313611" TargetMode="External"/><Relationship Id="rId17" Type="http://schemas.openxmlformats.org/officeDocument/2006/relationships/hyperlink" Target="https://podminky.urs.cz/item/CS_URS_2023_02/451577777" TargetMode="External"/><Relationship Id="rId25" Type="http://schemas.openxmlformats.org/officeDocument/2006/relationships/hyperlink" Target="https://podminky.urs.cz/item/CS_URS_2023_02/596212312" TargetMode="External"/><Relationship Id="rId33" Type="http://schemas.openxmlformats.org/officeDocument/2006/relationships/hyperlink" Target="https://podminky.urs.cz/item/CS_URS_2023_02/113107112" TargetMode="External"/><Relationship Id="rId38" Type="http://schemas.openxmlformats.org/officeDocument/2006/relationships/hyperlink" Target="https://podminky.urs.cz/item/CS_URS_2023_02/713131151" TargetMode="External"/><Relationship Id="rId2" Type="http://schemas.openxmlformats.org/officeDocument/2006/relationships/hyperlink" Target="https://podminky.urs.cz/item/CS_URS_2023_02/119001422" TargetMode="External"/><Relationship Id="rId16" Type="http://schemas.openxmlformats.org/officeDocument/2006/relationships/hyperlink" Target="https://podminky.urs.cz/item/CS_URS_2023_02/311361821" TargetMode="External"/><Relationship Id="rId20" Type="http://schemas.openxmlformats.org/officeDocument/2006/relationships/hyperlink" Target="https://podminky.urs.cz/item/CS_URS_2023_02/564952111" TargetMode="External"/><Relationship Id="rId29" Type="http://schemas.openxmlformats.org/officeDocument/2006/relationships/hyperlink" Target="https://podminky.urs.cz/item/CS_URS_2023_02/916131213" TargetMode="External"/><Relationship Id="rId1" Type="http://schemas.openxmlformats.org/officeDocument/2006/relationships/hyperlink" Target="https://podminky.urs.cz/item/CS_URS_2023_02/119001421" TargetMode="External"/><Relationship Id="rId6" Type="http://schemas.openxmlformats.org/officeDocument/2006/relationships/hyperlink" Target="https://podminky.urs.cz/item/CS_URS_2023_02/162751119" TargetMode="External"/><Relationship Id="rId11" Type="http://schemas.openxmlformats.org/officeDocument/2006/relationships/hyperlink" Target="https://podminky.urs.cz/item/CS_URS_2023_02/997013631" TargetMode="External"/><Relationship Id="rId24" Type="http://schemas.openxmlformats.org/officeDocument/2006/relationships/hyperlink" Target="https://podminky.urs.cz/item/CS_URS_2023_02/596211110" TargetMode="External"/><Relationship Id="rId32" Type="http://schemas.openxmlformats.org/officeDocument/2006/relationships/hyperlink" Target="https://podminky.urs.cz/item/CS_URS_2023_02/113106111" TargetMode="External"/><Relationship Id="rId37" Type="http://schemas.openxmlformats.org/officeDocument/2006/relationships/hyperlink" Target="https://podminky.urs.cz/item/CS_URS_2023_02/997013509" TargetMode="External"/><Relationship Id="rId40" Type="http://schemas.openxmlformats.org/officeDocument/2006/relationships/drawing" Target="../drawings/drawing15.xml"/><Relationship Id="rId5" Type="http://schemas.openxmlformats.org/officeDocument/2006/relationships/hyperlink" Target="https://podminky.urs.cz/item/CS_URS_2023_02/162751117" TargetMode="External"/><Relationship Id="rId15" Type="http://schemas.openxmlformats.org/officeDocument/2006/relationships/hyperlink" Target="https://podminky.urs.cz/item/CS_URS_2023_02/311113154" TargetMode="External"/><Relationship Id="rId23" Type="http://schemas.openxmlformats.org/officeDocument/2006/relationships/hyperlink" Target="https://podminky.urs.cz/item/CS_URS_2023_02/577134211" TargetMode="External"/><Relationship Id="rId28" Type="http://schemas.openxmlformats.org/officeDocument/2006/relationships/hyperlink" Target="https://podminky.urs.cz/item/CS_URS_2023_02/916131113" TargetMode="External"/><Relationship Id="rId36" Type="http://schemas.openxmlformats.org/officeDocument/2006/relationships/hyperlink" Target="https://podminky.urs.cz/item/CS_URS_2023_02/997013501" TargetMode="External"/><Relationship Id="rId10" Type="http://schemas.openxmlformats.org/officeDocument/2006/relationships/hyperlink" Target="https://podminky.urs.cz/item/CS_URS_2023_02/181311103" TargetMode="External"/><Relationship Id="rId19" Type="http://schemas.openxmlformats.org/officeDocument/2006/relationships/hyperlink" Target="https://podminky.urs.cz/item/CS_URS_2023_02/564761111" TargetMode="External"/><Relationship Id="rId31" Type="http://schemas.openxmlformats.org/officeDocument/2006/relationships/hyperlink" Target="https://podminky.urs.cz/item/CS_URS_2023_02/919732221" TargetMode="External"/><Relationship Id="rId4" Type="http://schemas.openxmlformats.org/officeDocument/2006/relationships/hyperlink" Target="https://podminky.urs.cz/item/CS_URS_2023_02/132212121" TargetMode="External"/><Relationship Id="rId9" Type="http://schemas.openxmlformats.org/officeDocument/2006/relationships/hyperlink" Target="https://podminky.urs.cz/item/CS_URS_2023_02/181252305" TargetMode="External"/><Relationship Id="rId14" Type="http://schemas.openxmlformats.org/officeDocument/2006/relationships/hyperlink" Target="https://podminky.urs.cz/item/CS_URS_2023_02/274351122" TargetMode="External"/><Relationship Id="rId22" Type="http://schemas.openxmlformats.org/officeDocument/2006/relationships/hyperlink" Target="https://podminky.urs.cz/item/CS_URS_2023_02/573211111" TargetMode="External"/><Relationship Id="rId27" Type="http://schemas.openxmlformats.org/officeDocument/2006/relationships/hyperlink" Target="https://podminky.urs.cz/item/CS_URS_2023_02/599142111" TargetMode="External"/><Relationship Id="rId30" Type="http://schemas.openxmlformats.org/officeDocument/2006/relationships/hyperlink" Target="https://podminky.urs.cz/item/CS_URS_2023_02/916231213" TargetMode="External"/><Relationship Id="rId35" Type="http://schemas.openxmlformats.org/officeDocument/2006/relationships/hyperlink" Target="https://podminky.urs.cz/item/CS_URS_2023_02/919735123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274351121" TargetMode="External"/><Relationship Id="rId117" Type="http://schemas.openxmlformats.org/officeDocument/2006/relationships/hyperlink" Target="https://podminky.urs.cz/item/CS_URS_2023_02/712363366" TargetMode="External"/><Relationship Id="rId21" Type="http://schemas.openxmlformats.org/officeDocument/2006/relationships/hyperlink" Target="https://podminky.urs.cz/item/CS_URS_2023_02/273351121" TargetMode="External"/><Relationship Id="rId42" Type="http://schemas.openxmlformats.org/officeDocument/2006/relationships/hyperlink" Target="https://podminky.urs.cz/item/CS_URS_2023_02/317121101" TargetMode="External"/><Relationship Id="rId47" Type="http://schemas.openxmlformats.org/officeDocument/2006/relationships/hyperlink" Target="https://podminky.urs.cz/item/CS_URS_2023_02/317941121" TargetMode="External"/><Relationship Id="rId63" Type="http://schemas.openxmlformats.org/officeDocument/2006/relationships/hyperlink" Target="https://podminky.urs.cz/item/CS_URS_2023_02/413352116" TargetMode="External"/><Relationship Id="rId68" Type="http://schemas.openxmlformats.org/officeDocument/2006/relationships/hyperlink" Target="https://podminky.urs.cz/item/CS_URS_2023_02/417361821" TargetMode="External"/><Relationship Id="rId84" Type="http://schemas.openxmlformats.org/officeDocument/2006/relationships/hyperlink" Target="https://podminky.urs.cz/item/CS_URS_2023_02/631311116" TargetMode="External"/><Relationship Id="rId89" Type="http://schemas.openxmlformats.org/officeDocument/2006/relationships/hyperlink" Target="https://podminky.urs.cz/item/CS_URS_2023_02/631319011" TargetMode="External"/><Relationship Id="rId112" Type="http://schemas.openxmlformats.org/officeDocument/2006/relationships/hyperlink" Target="https://podminky.urs.cz/item/CS_URS_2023_02/711142559" TargetMode="External"/><Relationship Id="rId133" Type="http://schemas.openxmlformats.org/officeDocument/2006/relationships/hyperlink" Target="https://podminky.urs.cz/item/CS_URS_2023_02/763132612" TargetMode="External"/><Relationship Id="rId138" Type="http://schemas.openxmlformats.org/officeDocument/2006/relationships/hyperlink" Target="https://podminky.urs.cz/item/CS_URS_2023_02/764511602" TargetMode="External"/><Relationship Id="rId154" Type="http://schemas.openxmlformats.org/officeDocument/2006/relationships/hyperlink" Target="https://podminky.urs.cz/item/CS_URS_2023_02/776121321" TargetMode="External"/><Relationship Id="rId159" Type="http://schemas.openxmlformats.org/officeDocument/2006/relationships/hyperlink" Target="https://podminky.urs.cz/item/CS_URS_2023_02/783343101" TargetMode="External"/><Relationship Id="rId16" Type="http://schemas.openxmlformats.org/officeDocument/2006/relationships/hyperlink" Target="https://podminky.urs.cz/item/CS_URS_2023_02/167151112" TargetMode="External"/><Relationship Id="rId107" Type="http://schemas.openxmlformats.org/officeDocument/2006/relationships/hyperlink" Target="https://podminky.urs.cz/item/CS_URS_2023_02/941211111" TargetMode="External"/><Relationship Id="rId11" Type="http://schemas.openxmlformats.org/officeDocument/2006/relationships/hyperlink" Target="https://podminky.urs.cz/item/CS_URS_2023_02/162751117" TargetMode="External"/><Relationship Id="rId32" Type="http://schemas.openxmlformats.org/officeDocument/2006/relationships/hyperlink" Target="https://podminky.urs.cz/item/CS_URS_2023_02/275351122" TargetMode="External"/><Relationship Id="rId37" Type="http://schemas.openxmlformats.org/officeDocument/2006/relationships/hyperlink" Target="https://podminky.urs.cz/item/CS_URS_2023_02/311113155" TargetMode="External"/><Relationship Id="rId53" Type="http://schemas.openxmlformats.org/officeDocument/2006/relationships/hyperlink" Target="https://podminky.urs.cz/item/CS_URS_2023_02/342244201" TargetMode="External"/><Relationship Id="rId58" Type="http://schemas.openxmlformats.org/officeDocument/2006/relationships/hyperlink" Target="https://podminky.urs.cz/item/CS_URS_2023_02/411121125" TargetMode="External"/><Relationship Id="rId74" Type="http://schemas.openxmlformats.org/officeDocument/2006/relationships/hyperlink" Target="https://podminky.urs.cz/item/CS_URS_2023_02/621221021" TargetMode="External"/><Relationship Id="rId79" Type="http://schemas.openxmlformats.org/officeDocument/2006/relationships/hyperlink" Target="https://podminky.urs.cz/item/CS_URS_2023_02/622151031" TargetMode="External"/><Relationship Id="rId102" Type="http://schemas.openxmlformats.org/officeDocument/2006/relationships/hyperlink" Target="https://podminky.urs.cz/item/CS_URS_2023_02/895270012" TargetMode="External"/><Relationship Id="rId123" Type="http://schemas.openxmlformats.org/officeDocument/2006/relationships/hyperlink" Target="https://podminky.urs.cz/item/CS_URS_2023_02/762332132" TargetMode="External"/><Relationship Id="rId128" Type="http://schemas.openxmlformats.org/officeDocument/2006/relationships/hyperlink" Target="https://podminky.urs.cz/item/CS_URS_2023_02/762420027" TargetMode="External"/><Relationship Id="rId144" Type="http://schemas.openxmlformats.org/officeDocument/2006/relationships/hyperlink" Target="https://podminky.urs.cz/item/CS_URS_2023_02/998766102" TargetMode="External"/><Relationship Id="rId149" Type="http://schemas.openxmlformats.org/officeDocument/2006/relationships/hyperlink" Target="https://podminky.urs.cz/item/CS_URS_2023_02/767995114" TargetMode="External"/><Relationship Id="rId5" Type="http://schemas.openxmlformats.org/officeDocument/2006/relationships/hyperlink" Target="https://podminky.urs.cz/item/CS_URS_2023_02/132251101" TargetMode="External"/><Relationship Id="rId90" Type="http://schemas.openxmlformats.org/officeDocument/2006/relationships/hyperlink" Target="https://podminky.urs.cz/item/CS_URS_2023_02/631319012" TargetMode="External"/><Relationship Id="rId95" Type="http://schemas.openxmlformats.org/officeDocument/2006/relationships/hyperlink" Target="https://podminky.urs.cz/item/CS_URS_2023_02/634911124" TargetMode="External"/><Relationship Id="rId160" Type="http://schemas.openxmlformats.org/officeDocument/2006/relationships/hyperlink" Target="https://podminky.urs.cz/item/CS_URS_2023_02/783344101" TargetMode="External"/><Relationship Id="rId22" Type="http://schemas.openxmlformats.org/officeDocument/2006/relationships/hyperlink" Target="https://podminky.urs.cz/item/CS_URS_2023_02/273351122" TargetMode="External"/><Relationship Id="rId27" Type="http://schemas.openxmlformats.org/officeDocument/2006/relationships/hyperlink" Target="https://podminky.urs.cz/item/CS_URS_2023_02/273351122" TargetMode="External"/><Relationship Id="rId43" Type="http://schemas.openxmlformats.org/officeDocument/2006/relationships/hyperlink" Target="https://podminky.urs.cz/item/CS_URS_2023_02/317121102" TargetMode="External"/><Relationship Id="rId48" Type="http://schemas.openxmlformats.org/officeDocument/2006/relationships/hyperlink" Target="https://podminky.urs.cz/item/CS_URS_2023_02/317941123" TargetMode="External"/><Relationship Id="rId64" Type="http://schemas.openxmlformats.org/officeDocument/2006/relationships/hyperlink" Target="https://podminky.urs.cz/item/CS_URS_2023_02/413361821" TargetMode="External"/><Relationship Id="rId69" Type="http://schemas.openxmlformats.org/officeDocument/2006/relationships/hyperlink" Target="https://podminky.urs.cz/item/CS_URS_2023_02/611321141" TargetMode="External"/><Relationship Id="rId113" Type="http://schemas.openxmlformats.org/officeDocument/2006/relationships/hyperlink" Target="https://podminky.urs.cz/item/CS_URS_2023_02/998711101" TargetMode="External"/><Relationship Id="rId118" Type="http://schemas.openxmlformats.org/officeDocument/2006/relationships/hyperlink" Target="https://podminky.urs.cz/item/CS_URS_2023_02/712363375R" TargetMode="External"/><Relationship Id="rId134" Type="http://schemas.openxmlformats.org/officeDocument/2006/relationships/hyperlink" Target="https://podminky.urs.cz/item/CS_URS_2023_02/998763301" TargetMode="External"/><Relationship Id="rId139" Type="http://schemas.openxmlformats.org/officeDocument/2006/relationships/hyperlink" Target="https://podminky.urs.cz/item/CS_URS_2023_02/764511642" TargetMode="External"/><Relationship Id="rId80" Type="http://schemas.openxmlformats.org/officeDocument/2006/relationships/hyperlink" Target="https://podminky.urs.cz/item/CS_URS_2023_02/622531022" TargetMode="External"/><Relationship Id="rId85" Type="http://schemas.openxmlformats.org/officeDocument/2006/relationships/hyperlink" Target="https://podminky.urs.cz/item/CS_URS_2023_02/631311124" TargetMode="External"/><Relationship Id="rId150" Type="http://schemas.openxmlformats.org/officeDocument/2006/relationships/hyperlink" Target="https://podminky.urs.cz/item/CS_URS_2023_02/998767101" TargetMode="External"/><Relationship Id="rId155" Type="http://schemas.openxmlformats.org/officeDocument/2006/relationships/hyperlink" Target="https://podminky.urs.cz/item/CS_URS_2023_02/776141111" TargetMode="External"/><Relationship Id="rId12" Type="http://schemas.openxmlformats.org/officeDocument/2006/relationships/hyperlink" Target="https://podminky.urs.cz/item/CS_URS_2023_02/162751119" TargetMode="External"/><Relationship Id="rId17" Type="http://schemas.openxmlformats.org/officeDocument/2006/relationships/hyperlink" Target="https://podminky.urs.cz/item/CS_URS_2023_02/171201221" TargetMode="External"/><Relationship Id="rId33" Type="http://schemas.openxmlformats.org/officeDocument/2006/relationships/hyperlink" Target="https://podminky.urs.cz/item/CS_URS_2023_02/275361821" TargetMode="External"/><Relationship Id="rId38" Type="http://schemas.openxmlformats.org/officeDocument/2006/relationships/hyperlink" Target="https://podminky.urs.cz/item/CS_URS_2023_02/311235431" TargetMode="External"/><Relationship Id="rId59" Type="http://schemas.openxmlformats.org/officeDocument/2006/relationships/hyperlink" Target="https://podminky.urs.cz/item/CS_URS_2023_02/413321414" TargetMode="External"/><Relationship Id="rId103" Type="http://schemas.openxmlformats.org/officeDocument/2006/relationships/hyperlink" Target="https://podminky.urs.cz/item/CS_URS_2023_02/895270021" TargetMode="External"/><Relationship Id="rId108" Type="http://schemas.openxmlformats.org/officeDocument/2006/relationships/hyperlink" Target="https://podminky.urs.cz/item/CS_URS_2023_02/941211211" TargetMode="External"/><Relationship Id="rId124" Type="http://schemas.openxmlformats.org/officeDocument/2006/relationships/hyperlink" Target="https://podminky.urs.cz/item/CS_URS_2023_02/762332133" TargetMode="External"/><Relationship Id="rId129" Type="http://schemas.openxmlformats.org/officeDocument/2006/relationships/hyperlink" Target="https://podminky.urs.cz/item/CS_URS_2023_02/762429001" TargetMode="External"/><Relationship Id="rId54" Type="http://schemas.openxmlformats.org/officeDocument/2006/relationships/hyperlink" Target="https://podminky.urs.cz/item/CS_URS_2023_02/342244211" TargetMode="External"/><Relationship Id="rId70" Type="http://schemas.openxmlformats.org/officeDocument/2006/relationships/hyperlink" Target="https://podminky.urs.cz/item/CS_URS_2023_02/612142001" TargetMode="External"/><Relationship Id="rId75" Type="http://schemas.openxmlformats.org/officeDocument/2006/relationships/hyperlink" Target="https://podminky.urs.cz/item/CS_URS_2023_02/622211011" TargetMode="External"/><Relationship Id="rId91" Type="http://schemas.openxmlformats.org/officeDocument/2006/relationships/hyperlink" Target="https://podminky.urs.cz/item/CS_URS_2023_02/631319013" TargetMode="External"/><Relationship Id="rId96" Type="http://schemas.openxmlformats.org/officeDocument/2006/relationships/hyperlink" Target="https://podminky.urs.cz/item/CS_URS_2023_02/642942111" TargetMode="External"/><Relationship Id="rId140" Type="http://schemas.openxmlformats.org/officeDocument/2006/relationships/hyperlink" Target="https://podminky.urs.cz/item/CS_URS_2023_02/764518623" TargetMode="External"/><Relationship Id="rId145" Type="http://schemas.openxmlformats.org/officeDocument/2006/relationships/hyperlink" Target="https://podminky.urs.cz/item/CS_URS_2023_02/767161114" TargetMode="External"/><Relationship Id="rId161" Type="http://schemas.openxmlformats.org/officeDocument/2006/relationships/hyperlink" Target="https://podminky.urs.cz/item/CS_URS_2023_02/783937163" TargetMode="External"/><Relationship Id="rId1" Type="http://schemas.openxmlformats.org/officeDocument/2006/relationships/hyperlink" Target="https://podminky.urs.cz/item/CS_URS_2023_02/131151103" TargetMode="External"/><Relationship Id="rId6" Type="http://schemas.openxmlformats.org/officeDocument/2006/relationships/hyperlink" Target="https://podminky.urs.cz/item/CS_URS_2023_02/132351101" TargetMode="External"/><Relationship Id="rId15" Type="http://schemas.openxmlformats.org/officeDocument/2006/relationships/hyperlink" Target="https://podminky.urs.cz/item/CS_URS_2023_02/167151111" TargetMode="External"/><Relationship Id="rId23" Type="http://schemas.openxmlformats.org/officeDocument/2006/relationships/hyperlink" Target="https://podminky.urs.cz/item/CS_URS_2023_02/273361821" TargetMode="External"/><Relationship Id="rId28" Type="http://schemas.openxmlformats.org/officeDocument/2006/relationships/hyperlink" Target="https://podminky.urs.cz/item/CS_URS_2023_02/274361821" TargetMode="External"/><Relationship Id="rId36" Type="http://schemas.openxmlformats.org/officeDocument/2006/relationships/hyperlink" Target="https://podminky.urs.cz/item/CS_URS_2023_02/311113154" TargetMode="External"/><Relationship Id="rId49" Type="http://schemas.openxmlformats.org/officeDocument/2006/relationships/hyperlink" Target="https://podminky.urs.cz/item/CS_URS_2023_02/330321410" TargetMode="External"/><Relationship Id="rId57" Type="http://schemas.openxmlformats.org/officeDocument/2006/relationships/hyperlink" Target="https://podminky.urs.cz/item/CS_URS_2023_02/411121121" TargetMode="External"/><Relationship Id="rId106" Type="http://schemas.openxmlformats.org/officeDocument/2006/relationships/hyperlink" Target="https://podminky.urs.cz/item/CS_URS_2023_02/998011002" TargetMode="External"/><Relationship Id="rId114" Type="http://schemas.openxmlformats.org/officeDocument/2006/relationships/hyperlink" Target="https://podminky.urs.cz/item/CS_URS_2023_02/712363352" TargetMode="External"/><Relationship Id="rId119" Type="http://schemas.openxmlformats.org/officeDocument/2006/relationships/hyperlink" Target="https://podminky.urs.cz/item/CS_URS_2023_02/998712101" TargetMode="External"/><Relationship Id="rId127" Type="http://schemas.openxmlformats.org/officeDocument/2006/relationships/hyperlink" Target="https://podminky.urs.cz/item/CS_URS_2023_02/762395000" TargetMode="External"/><Relationship Id="rId10" Type="http://schemas.openxmlformats.org/officeDocument/2006/relationships/hyperlink" Target="https://podminky.urs.cz/item/CS_URS_2023_02/162251102" TargetMode="External"/><Relationship Id="rId31" Type="http://schemas.openxmlformats.org/officeDocument/2006/relationships/hyperlink" Target="https://podminky.urs.cz/item/CS_URS_2023_02/275351121" TargetMode="External"/><Relationship Id="rId44" Type="http://schemas.openxmlformats.org/officeDocument/2006/relationships/hyperlink" Target="https://podminky.urs.cz/item/CS_URS_2023_02/317121103" TargetMode="External"/><Relationship Id="rId52" Type="http://schemas.openxmlformats.org/officeDocument/2006/relationships/hyperlink" Target="https://podminky.urs.cz/item/CS_URS_2023_02/331361821" TargetMode="External"/><Relationship Id="rId60" Type="http://schemas.openxmlformats.org/officeDocument/2006/relationships/hyperlink" Target="https://podminky.urs.cz/item/CS_URS_2023_02/413351121" TargetMode="External"/><Relationship Id="rId65" Type="http://schemas.openxmlformats.org/officeDocument/2006/relationships/hyperlink" Target="https://podminky.urs.cz/item/CS_URS_2023_02/417321515" TargetMode="External"/><Relationship Id="rId73" Type="http://schemas.openxmlformats.org/officeDocument/2006/relationships/hyperlink" Target="https://podminky.urs.cz/item/CS_URS_2023_02/621142001" TargetMode="External"/><Relationship Id="rId78" Type="http://schemas.openxmlformats.org/officeDocument/2006/relationships/hyperlink" Target="https://podminky.urs.cz/item/CS_URS_2023_02/622252002" TargetMode="External"/><Relationship Id="rId81" Type="http://schemas.openxmlformats.org/officeDocument/2006/relationships/hyperlink" Target="https://podminky.urs.cz/item/CS_URS_2023_02/622511112" TargetMode="External"/><Relationship Id="rId86" Type="http://schemas.openxmlformats.org/officeDocument/2006/relationships/hyperlink" Target="https://podminky.urs.cz/item/CS_URS_2023_02/631311126" TargetMode="External"/><Relationship Id="rId94" Type="http://schemas.openxmlformats.org/officeDocument/2006/relationships/hyperlink" Target="https://podminky.urs.cz/item/CS_URS_2023_02/634663111" TargetMode="External"/><Relationship Id="rId99" Type="http://schemas.openxmlformats.org/officeDocument/2006/relationships/hyperlink" Target="https://podminky.urs.cz/item/CS_URS_2023_02/766622216" TargetMode="External"/><Relationship Id="rId101" Type="http://schemas.openxmlformats.org/officeDocument/2006/relationships/hyperlink" Target="https://podminky.urs.cz/item/CS_URS_2023_02/766622132" TargetMode="External"/><Relationship Id="rId122" Type="http://schemas.openxmlformats.org/officeDocument/2006/relationships/hyperlink" Target="https://podminky.urs.cz/item/CS_URS_2023_02/998713101" TargetMode="External"/><Relationship Id="rId130" Type="http://schemas.openxmlformats.org/officeDocument/2006/relationships/hyperlink" Target="https://podminky.urs.cz/item/CS_URS_2023_02/998762102" TargetMode="External"/><Relationship Id="rId135" Type="http://schemas.openxmlformats.org/officeDocument/2006/relationships/hyperlink" Target="https://podminky.urs.cz/item/CS_URS_2023_02/764111411" TargetMode="External"/><Relationship Id="rId143" Type="http://schemas.openxmlformats.org/officeDocument/2006/relationships/hyperlink" Target="https://podminky.urs.cz/item/CS_URS_2023_02/766231113" TargetMode="External"/><Relationship Id="rId148" Type="http://schemas.openxmlformats.org/officeDocument/2006/relationships/hyperlink" Target="https://podminky.urs.cz/item/CS_URS_2023_02/767995112" TargetMode="External"/><Relationship Id="rId151" Type="http://schemas.openxmlformats.org/officeDocument/2006/relationships/hyperlink" Target="https://podminky.urs.cz/item/CS_URS_2023_02/771574112" TargetMode="External"/><Relationship Id="rId156" Type="http://schemas.openxmlformats.org/officeDocument/2006/relationships/hyperlink" Target="https://podminky.urs.cz/item/CS_URS_2023_02/776221111" TargetMode="External"/><Relationship Id="rId164" Type="http://schemas.openxmlformats.org/officeDocument/2006/relationships/drawing" Target="../drawings/drawing2.xml"/><Relationship Id="rId4" Type="http://schemas.openxmlformats.org/officeDocument/2006/relationships/hyperlink" Target="https://podminky.urs.cz/item/CS_URS_2023_02/131451103" TargetMode="External"/><Relationship Id="rId9" Type="http://schemas.openxmlformats.org/officeDocument/2006/relationships/hyperlink" Target="https://podminky.urs.cz/item/CS_URS_2023_02/133451101" TargetMode="External"/><Relationship Id="rId13" Type="http://schemas.openxmlformats.org/officeDocument/2006/relationships/hyperlink" Target="https://podminky.urs.cz/item/CS_URS_2023_02/162751137" TargetMode="External"/><Relationship Id="rId18" Type="http://schemas.openxmlformats.org/officeDocument/2006/relationships/hyperlink" Target="https://podminky.urs.cz/item/CS_URS_2023_02/174151101" TargetMode="External"/><Relationship Id="rId39" Type="http://schemas.openxmlformats.org/officeDocument/2006/relationships/hyperlink" Target="https://podminky.urs.cz/item/CS_URS_2023_02/311235481" TargetMode="External"/><Relationship Id="rId109" Type="http://schemas.openxmlformats.org/officeDocument/2006/relationships/hyperlink" Target="https://podminky.urs.cz/item/CS_URS_2023_02/941211811" TargetMode="External"/><Relationship Id="rId34" Type="http://schemas.openxmlformats.org/officeDocument/2006/relationships/hyperlink" Target="https://podminky.urs.cz/item/CS_URS_2023_02/273321411" TargetMode="External"/><Relationship Id="rId50" Type="http://schemas.openxmlformats.org/officeDocument/2006/relationships/hyperlink" Target="https://podminky.urs.cz/item/CS_URS_2023_02/331351121" TargetMode="External"/><Relationship Id="rId55" Type="http://schemas.openxmlformats.org/officeDocument/2006/relationships/hyperlink" Target="https://podminky.urs.cz/item/CS_URS_2023_02/346244381" TargetMode="External"/><Relationship Id="rId76" Type="http://schemas.openxmlformats.org/officeDocument/2006/relationships/hyperlink" Target="https://podminky.urs.cz/item/CS_URS_2023_02/622211031" TargetMode="External"/><Relationship Id="rId97" Type="http://schemas.openxmlformats.org/officeDocument/2006/relationships/hyperlink" Target="https://podminky.urs.cz/item/CS_URS_2023_02/642942221" TargetMode="External"/><Relationship Id="rId104" Type="http://schemas.openxmlformats.org/officeDocument/2006/relationships/hyperlink" Target="https://podminky.urs.cz/item/CS_URS_2023_02/895270042" TargetMode="External"/><Relationship Id="rId120" Type="http://schemas.openxmlformats.org/officeDocument/2006/relationships/hyperlink" Target="https://podminky.urs.cz/item/CS_URS_2023_02/713111121" TargetMode="External"/><Relationship Id="rId125" Type="http://schemas.openxmlformats.org/officeDocument/2006/relationships/hyperlink" Target="https://podminky.urs.cz/item/CS_URS_2023_02/762341027" TargetMode="External"/><Relationship Id="rId141" Type="http://schemas.openxmlformats.org/officeDocument/2006/relationships/hyperlink" Target="https://podminky.urs.cz/item/CS_URS_2023_02/998764101" TargetMode="External"/><Relationship Id="rId146" Type="http://schemas.openxmlformats.org/officeDocument/2006/relationships/hyperlink" Target="https://podminky.urs.cz/item/CS_URS_2023_02/767651220" TargetMode="External"/><Relationship Id="rId7" Type="http://schemas.openxmlformats.org/officeDocument/2006/relationships/hyperlink" Target="https://podminky.urs.cz/item/CS_URS_2023_02/132451101" TargetMode="External"/><Relationship Id="rId71" Type="http://schemas.openxmlformats.org/officeDocument/2006/relationships/hyperlink" Target="https://podminky.urs.cz/item/CS_URS_2023_02/612311131" TargetMode="External"/><Relationship Id="rId92" Type="http://schemas.openxmlformats.org/officeDocument/2006/relationships/hyperlink" Target="https://podminky.urs.cz/item/CS_URS_2023_02/631319203" TargetMode="External"/><Relationship Id="rId162" Type="http://schemas.openxmlformats.org/officeDocument/2006/relationships/hyperlink" Target="https://podminky.urs.cz/item/CS_URS_2023_02/784181101" TargetMode="External"/><Relationship Id="rId2" Type="http://schemas.openxmlformats.org/officeDocument/2006/relationships/hyperlink" Target="https://podminky.urs.cz/item/CS_URS_2023_02/131251102" TargetMode="External"/><Relationship Id="rId29" Type="http://schemas.openxmlformats.org/officeDocument/2006/relationships/hyperlink" Target="https://podminky.urs.cz/item/CS_URS_2023_02/275313611" TargetMode="External"/><Relationship Id="rId24" Type="http://schemas.openxmlformats.org/officeDocument/2006/relationships/hyperlink" Target="https://podminky.urs.cz/item/CS_URS_2023_02/274313611" TargetMode="External"/><Relationship Id="rId40" Type="http://schemas.openxmlformats.org/officeDocument/2006/relationships/hyperlink" Target="https://podminky.urs.cz/item/CS_URS_2023_02/311235491" TargetMode="External"/><Relationship Id="rId45" Type="http://schemas.openxmlformats.org/officeDocument/2006/relationships/hyperlink" Target="https://podminky.urs.cz/item/CS_URS_2023_02/317168054" TargetMode="External"/><Relationship Id="rId66" Type="http://schemas.openxmlformats.org/officeDocument/2006/relationships/hyperlink" Target="https://podminky.urs.cz/item/CS_URS_2023_02/417351115" TargetMode="External"/><Relationship Id="rId87" Type="http://schemas.openxmlformats.org/officeDocument/2006/relationships/hyperlink" Target="https://podminky.urs.cz/item/CS_URS_2023_02/631311234" TargetMode="External"/><Relationship Id="rId110" Type="http://schemas.openxmlformats.org/officeDocument/2006/relationships/hyperlink" Target="https://podminky.urs.cz/item/CS_URS_2023_02/711111001" TargetMode="External"/><Relationship Id="rId115" Type="http://schemas.openxmlformats.org/officeDocument/2006/relationships/hyperlink" Target="https://podminky.urs.cz/item/CS_URS_2023_02/712363358R" TargetMode="External"/><Relationship Id="rId131" Type="http://schemas.openxmlformats.org/officeDocument/2006/relationships/hyperlink" Target="https://podminky.urs.cz/item/CS_URS_2023_02/763131772" TargetMode="External"/><Relationship Id="rId136" Type="http://schemas.openxmlformats.org/officeDocument/2006/relationships/hyperlink" Target="https://podminky.urs.cz/item/CS_URS_2023_02/764212635" TargetMode="External"/><Relationship Id="rId157" Type="http://schemas.openxmlformats.org/officeDocument/2006/relationships/hyperlink" Target="https://podminky.urs.cz/item/CS_URS_2023_02/776421111" TargetMode="External"/><Relationship Id="rId61" Type="http://schemas.openxmlformats.org/officeDocument/2006/relationships/hyperlink" Target="https://podminky.urs.cz/item/CS_URS_2023_02/413351122" TargetMode="External"/><Relationship Id="rId82" Type="http://schemas.openxmlformats.org/officeDocument/2006/relationships/hyperlink" Target="https://podminky.urs.cz/item/CS_URS_2023_02/629991012" TargetMode="External"/><Relationship Id="rId152" Type="http://schemas.openxmlformats.org/officeDocument/2006/relationships/hyperlink" Target="https://podminky.urs.cz/item/CS_URS_2023_02/998771101" TargetMode="External"/><Relationship Id="rId19" Type="http://schemas.openxmlformats.org/officeDocument/2006/relationships/hyperlink" Target="https://podminky.urs.cz/item/CS_URS_2023_02/212752101" TargetMode="External"/><Relationship Id="rId14" Type="http://schemas.openxmlformats.org/officeDocument/2006/relationships/hyperlink" Target="https://podminky.urs.cz/item/CS_URS_2023_02/162751139" TargetMode="External"/><Relationship Id="rId30" Type="http://schemas.openxmlformats.org/officeDocument/2006/relationships/hyperlink" Target="https://podminky.urs.cz/item/CS_URS_2023_02/275322511" TargetMode="External"/><Relationship Id="rId35" Type="http://schemas.openxmlformats.org/officeDocument/2006/relationships/hyperlink" Target="https://podminky.urs.cz/item/CS_URS_2023_02/631319173" TargetMode="External"/><Relationship Id="rId56" Type="http://schemas.openxmlformats.org/officeDocument/2006/relationships/hyperlink" Target="https://podminky.urs.cz/item/CS_URS_2023_02/346272236" TargetMode="External"/><Relationship Id="rId77" Type="http://schemas.openxmlformats.org/officeDocument/2006/relationships/hyperlink" Target="https://podminky.urs.cz/item/CS_URS_2023_02/622252001" TargetMode="External"/><Relationship Id="rId100" Type="http://schemas.openxmlformats.org/officeDocument/2006/relationships/hyperlink" Target="https://podminky.urs.cz/item/CS_URS_2023_02/766622131" TargetMode="External"/><Relationship Id="rId105" Type="http://schemas.openxmlformats.org/officeDocument/2006/relationships/hyperlink" Target="https://podminky.urs.cz/item/CS_URS_2023_02/953966122" TargetMode="External"/><Relationship Id="rId126" Type="http://schemas.openxmlformats.org/officeDocument/2006/relationships/hyperlink" Target="https://podminky.urs.cz/item/CS_URS_2023_02/762341210" TargetMode="External"/><Relationship Id="rId147" Type="http://schemas.openxmlformats.org/officeDocument/2006/relationships/hyperlink" Target="https://podminky.urs.cz/item/CS_URS_2023_02/767881128" TargetMode="External"/><Relationship Id="rId8" Type="http://schemas.openxmlformats.org/officeDocument/2006/relationships/hyperlink" Target="https://podminky.urs.cz/item/CS_URS_2023_02/133251101" TargetMode="External"/><Relationship Id="rId51" Type="http://schemas.openxmlformats.org/officeDocument/2006/relationships/hyperlink" Target="https://podminky.urs.cz/item/CS_URS_2023_02/331351122" TargetMode="External"/><Relationship Id="rId72" Type="http://schemas.openxmlformats.org/officeDocument/2006/relationships/hyperlink" Target="https://podminky.urs.cz/item/CS_URS_2023_02/612321311" TargetMode="External"/><Relationship Id="rId93" Type="http://schemas.openxmlformats.org/officeDocument/2006/relationships/hyperlink" Target="https://podminky.urs.cz/item/CS_URS_2023_02/631362021" TargetMode="External"/><Relationship Id="rId98" Type="http://schemas.openxmlformats.org/officeDocument/2006/relationships/hyperlink" Target="https://podminky.urs.cz/item/CS_URS_2023_02/642945111" TargetMode="External"/><Relationship Id="rId121" Type="http://schemas.openxmlformats.org/officeDocument/2006/relationships/hyperlink" Target="https://podminky.urs.cz/item/CS_URS_2023_02/713121111" TargetMode="External"/><Relationship Id="rId142" Type="http://schemas.openxmlformats.org/officeDocument/2006/relationships/hyperlink" Target="https://podminky.urs.cz/item/CS_URS_2021_02/766694122" TargetMode="External"/><Relationship Id="rId163" Type="http://schemas.openxmlformats.org/officeDocument/2006/relationships/hyperlink" Target="https://podminky.urs.cz/item/CS_URS_2023_02/784321031" TargetMode="External"/><Relationship Id="rId3" Type="http://schemas.openxmlformats.org/officeDocument/2006/relationships/hyperlink" Target="https://podminky.urs.cz/item/CS_URS_2023_02/131351102" TargetMode="External"/><Relationship Id="rId25" Type="http://schemas.openxmlformats.org/officeDocument/2006/relationships/hyperlink" Target="https://podminky.urs.cz/item/CS_URS_2023_02/274321511" TargetMode="External"/><Relationship Id="rId46" Type="http://schemas.openxmlformats.org/officeDocument/2006/relationships/hyperlink" Target="https://podminky.urs.cz/item/CS_URS_2023_02/317168059" TargetMode="External"/><Relationship Id="rId67" Type="http://schemas.openxmlformats.org/officeDocument/2006/relationships/hyperlink" Target="https://podminky.urs.cz/item/CS_URS_2023_02/417351116" TargetMode="External"/><Relationship Id="rId116" Type="http://schemas.openxmlformats.org/officeDocument/2006/relationships/hyperlink" Target="https://podminky.urs.cz/item/CS_URS_2023_02/712363364" TargetMode="External"/><Relationship Id="rId137" Type="http://schemas.openxmlformats.org/officeDocument/2006/relationships/hyperlink" Target="https://podminky.urs.cz/item/CS_URS_2023_02/764216603" TargetMode="External"/><Relationship Id="rId158" Type="http://schemas.openxmlformats.org/officeDocument/2006/relationships/hyperlink" Target="https://podminky.urs.cz/item/CS_URS_2023_02/998776101" TargetMode="External"/><Relationship Id="rId20" Type="http://schemas.openxmlformats.org/officeDocument/2006/relationships/hyperlink" Target="https://podminky.urs.cz/item/CS_URS_2023_02/271532211" TargetMode="External"/><Relationship Id="rId41" Type="http://schemas.openxmlformats.org/officeDocument/2006/relationships/hyperlink" Target="https://podminky.urs.cz/item/CS_URS_2023_02/311361821" TargetMode="External"/><Relationship Id="rId62" Type="http://schemas.openxmlformats.org/officeDocument/2006/relationships/hyperlink" Target="https://podminky.urs.cz/item/CS_URS_2023_02/413352115" TargetMode="External"/><Relationship Id="rId83" Type="http://schemas.openxmlformats.org/officeDocument/2006/relationships/hyperlink" Target="https://podminky.urs.cz/item/CS_URS_2023_02/631311114" TargetMode="External"/><Relationship Id="rId88" Type="http://schemas.openxmlformats.org/officeDocument/2006/relationships/hyperlink" Target="https://podminky.urs.cz/item/CS_URS_2023_02/631311131" TargetMode="External"/><Relationship Id="rId111" Type="http://schemas.openxmlformats.org/officeDocument/2006/relationships/hyperlink" Target="https://podminky.urs.cz/item/CS_URS_2023_02/711141559" TargetMode="External"/><Relationship Id="rId132" Type="http://schemas.openxmlformats.org/officeDocument/2006/relationships/hyperlink" Target="https://podminky.urs.cz/item/CS_URS_2023_02/763132112" TargetMode="External"/><Relationship Id="rId153" Type="http://schemas.openxmlformats.org/officeDocument/2006/relationships/hyperlink" Target="https://podminky.urs.cz/item/CS_URS_2023_02/7761113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67832801" TargetMode="External"/><Relationship Id="rId13" Type="http://schemas.openxmlformats.org/officeDocument/2006/relationships/hyperlink" Target="https://podminky.urs.cz/item/CS_URS_2023_02/962032241" TargetMode="External"/><Relationship Id="rId18" Type="http://schemas.openxmlformats.org/officeDocument/2006/relationships/hyperlink" Target="https://podminky.urs.cz/item/CS_URS_2023_02/973031344" TargetMode="External"/><Relationship Id="rId26" Type="http://schemas.openxmlformats.org/officeDocument/2006/relationships/hyperlink" Target="https://podminky.urs.cz/item/CS_URS_2023_02/997013219" TargetMode="External"/><Relationship Id="rId3" Type="http://schemas.openxmlformats.org/officeDocument/2006/relationships/hyperlink" Target="https://podminky.urs.cz/item/CS_URS_2023_02/113107112" TargetMode="External"/><Relationship Id="rId21" Type="http://schemas.openxmlformats.org/officeDocument/2006/relationships/hyperlink" Target="https://podminky.urs.cz/item/CS_URS_2023_02/978013191" TargetMode="External"/><Relationship Id="rId7" Type="http://schemas.openxmlformats.org/officeDocument/2006/relationships/hyperlink" Target="https://podminky.urs.cz/item/CS_URS_2023_02/767161821" TargetMode="External"/><Relationship Id="rId12" Type="http://schemas.openxmlformats.org/officeDocument/2006/relationships/hyperlink" Target="https://podminky.urs.cz/item/CS_URS_2023_02/961044111" TargetMode="External"/><Relationship Id="rId17" Type="http://schemas.openxmlformats.org/officeDocument/2006/relationships/hyperlink" Target="https://podminky.urs.cz/item/CS_URS_2023_02/973031324" TargetMode="External"/><Relationship Id="rId25" Type="http://schemas.openxmlformats.org/officeDocument/2006/relationships/hyperlink" Target="https://podminky.urs.cz/item/CS_URS_2023_02/997013112" TargetMode="External"/><Relationship Id="rId2" Type="http://schemas.openxmlformats.org/officeDocument/2006/relationships/hyperlink" Target="https://podminky.urs.cz/item/CS_URS_2023_02/113108442" TargetMode="External"/><Relationship Id="rId16" Type="http://schemas.openxmlformats.org/officeDocument/2006/relationships/hyperlink" Target="https://podminky.urs.cz/item/CS_URS_2023_02/965042241" TargetMode="External"/><Relationship Id="rId20" Type="http://schemas.openxmlformats.org/officeDocument/2006/relationships/hyperlink" Target="https://podminky.urs.cz/item/CS_URS_2023_02/975022341" TargetMode="External"/><Relationship Id="rId1" Type="http://schemas.openxmlformats.org/officeDocument/2006/relationships/hyperlink" Target="https://podminky.urs.cz/item/CS_URS_2023_02/113106292" TargetMode="External"/><Relationship Id="rId6" Type="http://schemas.openxmlformats.org/officeDocument/2006/relationships/hyperlink" Target="https://podminky.urs.cz/item/CS_URS_2023_02/764001841" TargetMode="External"/><Relationship Id="rId11" Type="http://schemas.openxmlformats.org/officeDocument/2006/relationships/hyperlink" Target="https://podminky.urs.cz/item/CS_URS_2023_02/952901111" TargetMode="External"/><Relationship Id="rId24" Type="http://schemas.openxmlformats.org/officeDocument/2006/relationships/hyperlink" Target="https://podminky.urs.cz/item/CS_URS_2023_02/997006519" TargetMode="External"/><Relationship Id="rId5" Type="http://schemas.openxmlformats.org/officeDocument/2006/relationships/hyperlink" Target="https://podminky.urs.cz/item/CS_URS_2023_02/763431801" TargetMode="External"/><Relationship Id="rId15" Type="http://schemas.openxmlformats.org/officeDocument/2006/relationships/hyperlink" Target="https://podminky.urs.cz/item/CS_URS_2023_02/963042819" TargetMode="External"/><Relationship Id="rId23" Type="http://schemas.openxmlformats.org/officeDocument/2006/relationships/hyperlink" Target="https://podminky.urs.cz/item/CS_URS_2023_02/997006512" TargetMode="External"/><Relationship Id="rId28" Type="http://schemas.openxmlformats.org/officeDocument/2006/relationships/drawing" Target="../drawings/drawing3.xml"/><Relationship Id="rId10" Type="http://schemas.openxmlformats.org/officeDocument/2006/relationships/hyperlink" Target="https://podminky.urs.cz/item/CS_URS_2023_02/919735113" TargetMode="External"/><Relationship Id="rId19" Type="http://schemas.openxmlformats.org/officeDocument/2006/relationships/hyperlink" Target="https://podminky.urs.cz/item/CS_URS_2023_02/973031812" TargetMode="External"/><Relationship Id="rId4" Type="http://schemas.openxmlformats.org/officeDocument/2006/relationships/hyperlink" Target="https://podminky.urs.cz/item/CS_URS_2023_02/762342813" TargetMode="External"/><Relationship Id="rId9" Type="http://schemas.openxmlformats.org/officeDocument/2006/relationships/hyperlink" Target="https://podminky.urs.cz/item/CS_URS_2023_02/767832802" TargetMode="External"/><Relationship Id="rId14" Type="http://schemas.openxmlformats.org/officeDocument/2006/relationships/hyperlink" Target="https://podminky.urs.cz/item/CS_URS_2023_02/962042321" TargetMode="External"/><Relationship Id="rId22" Type="http://schemas.openxmlformats.org/officeDocument/2006/relationships/hyperlink" Target="https://podminky.urs.cz/item/CS_URS_2023_02/981332111" TargetMode="External"/><Relationship Id="rId27" Type="http://schemas.openxmlformats.org/officeDocument/2006/relationships/hyperlink" Target="https://podminky.urs.cz/item/CS_URS_2023_02/99701363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71042351" TargetMode="External"/><Relationship Id="rId13" Type="http://schemas.openxmlformats.org/officeDocument/2006/relationships/hyperlink" Target="https://podminky.urs.cz/item/CS_URS_2023_02/997013211" TargetMode="External"/><Relationship Id="rId18" Type="http://schemas.openxmlformats.org/officeDocument/2006/relationships/hyperlink" Target="https://podminky.urs.cz/item/CS_URS_2023_02/721173722" TargetMode="External"/><Relationship Id="rId3" Type="http://schemas.openxmlformats.org/officeDocument/2006/relationships/hyperlink" Target="https://podminky.urs.cz/item/CS_URS_2023_02/162751117" TargetMode="External"/><Relationship Id="rId21" Type="http://schemas.openxmlformats.org/officeDocument/2006/relationships/hyperlink" Target="https://podminky.urs.cz/item/CS_URS_2023_02/721229111" TargetMode="External"/><Relationship Id="rId7" Type="http://schemas.openxmlformats.org/officeDocument/2006/relationships/hyperlink" Target="https://podminky.urs.cz/item/CS_URS_2023_02/175151101" TargetMode="External"/><Relationship Id="rId12" Type="http://schemas.openxmlformats.org/officeDocument/2006/relationships/hyperlink" Target="https://podminky.urs.cz/item/CS_URS_2023_02/997013152" TargetMode="External"/><Relationship Id="rId17" Type="http://schemas.openxmlformats.org/officeDocument/2006/relationships/hyperlink" Target="https://podminky.urs.cz/item/CS_URS_2023_02/721173704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3_02/132351101" TargetMode="External"/><Relationship Id="rId16" Type="http://schemas.openxmlformats.org/officeDocument/2006/relationships/hyperlink" Target="https://podminky.urs.cz/item/CS_URS_2023_02/721173401" TargetMode="External"/><Relationship Id="rId20" Type="http://schemas.openxmlformats.org/officeDocument/2006/relationships/hyperlink" Target="https://podminky.urs.cz/item/CS_URS_2023_02/721194105" TargetMode="External"/><Relationship Id="rId1" Type="http://schemas.openxmlformats.org/officeDocument/2006/relationships/hyperlink" Target="https://podminky.urs.cz/item/CS_URS_2023_02/132251101" TargetMode="External"/><Relationship Id="rId6" Type="http://schemas.openxmlformats.org/officeDocument/2006/relationships/hyperlink" Target="https://podminky.urs.cz/item/CS_URS_2023_02/171201221" TargetMode="External"/><Relationship Id="rId11" Type="http://schemas.openxmlformats.org/officeDocument/2006/relationships/hyperlink" Target="https://podminky.urs.cz/item/CS_URS_2023_02/997006519" TargetMode="External"/><Relationship Id="rId24" Type="http://schemas.openxmlformats.org/officeDocument/2006/relationships/hyperlink" Target="https://podminky.urs.cz/item/CS_URS_2023_02/998721102" TargetMode="External"/><Relationship Id="rId5" Type="http://schemas.openxmlformats.org/officeDocument/2006/relationships/hyperlink" Target="https://podminky.urs.cz/item/CS_URS_2023_02/167151111" TargetMode="External"/><Relationship Id="rId15" Type="http://schemas.openxmlformats.org/officeDocument/2006/relationships/hyperlink" Target="https://podminky.urs.cz/item/CS_URS_2023_02/997013871" TargetMode="External"/><Relationship Id="rId23" Type="http://schemas.openxmlformats.org/officeDocument/2006/relationships/hyperlink" Target="https://podminky.urs.cz/item/CS_URS_2023_02/721290111" TargetMode="External"/><Relationship Id="rId10" Type="http://schemas.openxmlformats.org/officeDocument/2006/relationships/hyperlink" Target="https://podminky.urs.cz/item/CS_URS_2023_02/997006512" TargetMode="External"/><Relationship Id="rId19" Type="http://schemas.openxmlformats.org/officeDocument/2006/relationships/hyperlink" Target="https://podminky.urs.cz/item/CS_URS_2023_02/721173723" TargetMode="External"/><Relationship Id="rId4" Type="http://schemas.openxmlformats.org/officeDocument/2006/relationships/hyperlink" Target="https://podminky.urs.cz/item/CS_URS_2023_02/162751119" TargetMode="External"/><Relationship Id="rId9" Type="http://schemas.openxmlformats.org/officeDocument/2006/relationships/hyperlink" Target="https://podminky.urs.cz/item/CS_URS_2023_02/974031154" TargetMode="External"/><Relationship Id="rId14" Type="http://schemas.openxmlformats.org/officeDocument/2006/relationships/hyperlink" Target="https://podminky.urs.cz/item/CS_URS_2023_02/997013219" TargetMode="External"/><Relationship Id="rId22" Type="http://schemas.openxmlformats.org/officeDocument/2006/relationships/hyperlink" Target="https://podminky.urs.cz/item/CS_URS_2023_02/72127412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33224205" TargetMode="External"/><Relationship Id="rId13" Type="http://schemas.openxmlformats.org/officeDocument/2006/relationships/hyperlink" Target="https://podminky.urs.cz/item/CS_URS_2023_02/998733102" TargetMode="External"/><Relationship Id="rId18" Type="http://schemas.openxmlformats.org/officeDocument/2006/relationships/hyperlink" Target="https://podminky.urs.cz/item/CS_URS_2023_02/735152557" TargetMode="External"/><Relationship Id="rId26" Type="http://schemas.openxmlformats.org/officeDocument/2006/relationships/drawing" Target="../drawings/drawing5.xml"/><Relationship Id="rId3" Type="http://schemas.openxmlformats.org/officeDocument/2006/relationships/hyperlink" Target="https://podminky.urs.cz/item/CS_URS_2023_02/998732102" TargetMode="External"/><Relationship Id="rId21" Type="http://schemas.openxmlformats.org/officeDocument/2006/relationships/hyperlink" Target="https://podminky.urs.cz/item/CS_URS_2023_02/735152593" TargetMode="External"/><Relationship Id="rId7" Type="http://schemas.openxmlformats.org/officeDocument/2006/relationships/hyperlink" Target="https://podminky.urs.cz/item/CS_URS_2023_02/733223105" TargetMode="External"/><Relationship Id="rId12" Type="http://schemas.openxmlformats.org/officeDocument/2006/relationships/hyperlink" Target="https://podminky.urs.cz/item/CS_URS_2023_02/733291101" TargetMode="External"/><Relationship Id="rId17" Type="http://schemas.openxmlformats.org/officeDocument/2006/relationships/hyperlink" Target="https://podminky.urs.cz/item/CS_URS_2023_02/735152459" TargetMode="External"/><Relationship Id="rId25" Type="http://schemas.openxmlformats.org/officeDocument/2006/relationships/hyperlink" Target="https://podminky.urs.cz/item/CS_URS_2023_02/998735101" TargetMode="External"/><Relationship Id="rId2" Type="http://schemas.openxmlformats.org/officeDocument/2006/relationships/hyperlink" Target="https://podminky.urs.cz/item/CS_URS_2023_02/998713201" TargetMode="External"/><Relationship Id="rId16" Type="http://schemas.openxmlformats.org/officeDocument/2006/relationships/hyperlink" Target="https://podminky.urs.cz/item/CS_URS_2023_02/998734102" TargetMode="External"/><Relationship Id="rId20" Type="http://schemas.openxmlformats.org/officeDocument/2006/relationships/hyperlink" Target="https://podminky.urs.cz/item/CS_URS_2023_02/735152560" TargetMode="External"/><Relationship Id="rId1" Type="http://schemas.openxmlformats.org/officeDocument/2006/relationships/hyperlink" Target="https://podminky.urs.cz/item/CS_URS_2023_02/713463111" TargetMode="External"/><Relationship Id="rId6" Type="http://schemas.openxmlformats.org/officeDocument/2006/relationships/hyperlink" Target="https://podminky.urs.cz/item/CS_URS_2023_02/733222104" TargetMode="External"/><Relationship Id="rId11" Type="http://schemas.openxmlformats.org/officeDocument/2006/relationships/hyperlink" Target="https://podminky.urs.cz/item/CS_URS_2023_02/733224225" TargetMode="External"/><Relationship Id="rId24" Type="http://schemas.openxmlformats.org/officeDocument/2006/relationships/hyperlink" Target="https://podminky.urs.cz/item/CS_URS_2023_02/735159220" TargetMode="External"/><Relationship Id="rId5" Type="http://schemas.openxmlformats.org/officeDocument/2006/relationships/hyperlink" Target="https://podminky.urs.cz/item/CS_URS_2023_02/733222103" TargetMode="External"/><Relationship Id="rId15" Type="http://schemas.openxmlformats.org/officeDocument/2006/relationships/hyperlink" Target="https://podminky.urs.cz/item/CS_URS_2023_02/734261233" TargetMode="External"/><Relationship Id="rId23" Type="http://schemas.openxmlformats.org/officeDocument/2006/relationships/hyperlink" Target="https://podminky.urs.cz/item/CS_URS_2023_02/735159210" TargetMode="External"/><Relationship Id="rId10" Type="http://schemas.openxmlformats.org/officeDocument/2006/relationships/hyperlink" Target="https://podminky.urs.cz/item/CS_URS_2023_02/733224223" TargetMode="External"/><Relationship Id="rId19" Type="http://schemas.openxmlformats.org/officeDocument/2006/relationships/hyperlink" Target="https://podminky.urs.cz/item/CS_URS_2023_02/735152559" TargetMode="External"/><Relationship Id="rId4" Type="http://schemas.openxmlformats.org/officeDocument/2006/relationships/hyperlink" Target="https://podminky.urs.cz/item/CS_URS_2023_02/733222102" TargetMode="External"/><Relationship Id="rId9" Type="http://schemas.openxmlformats.org/officeDocument/2006/relationships/hyperlink" Target="https://podminky.urs.cz/item/CS_URS_2023_02/733224222" TargetMode="External"/><Relationship Id="rId14" Type="http://schemas.openxmlformats.org/officeDocument/2006/relationships/hyperlink" Target="https://podminky.urs.cz/item/CS_URS_2023_02/734209115" TargetMode="External"/><Relationship Id="rId22" Type="http://schemas.openxmlformats.org/officeDocument/2006/relationships/hyperlink" Target="https://podminky.urs.cz/item/CS_URS_2023_02/73515259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51711121" TargetMode="External"/><Relationship Id="rId13" Type="http://schemas.openxmlformats.org/officeDocument/2006/relationships/drawing" Target="../drawings/drawing6.xml"/><Relationship Id="rId3" Type="http://schemas.openxmlformats.org/officeDocument/2006/relationships/hyperlink" Target="https://podminky.urs.cz/item/CS_URS_2023_02/751377084" TargetMode="External"/><Relationship Id="rId7" Type="http://schemas.openxmlformats.org/officeDocument/2006/relationships/hyperlink" Target="https://podminky.urs.cz/item/CS_URS_2023_02/751514577" TargetMode="External"/><Relationship Id="rId12" Type="http://schemas.openxmlformats.org/officeDocument/2006/relationships/hyperlink" Target="https://podminky.urs.cz/item/CS_URS_2023_02/751691111" TargetMode="External"/><Relationship Id="rId2" Type="http://schemas.openxmlformats.org/officeDocument/2006/relationships/hyperlink" Target="https://podminky.urs.cz/item/CS_URS_2023_02/751311183" TargetMode="External"/><Relationship Id="rId1" Type="http://schemas.openxmlformats.org/officeDocument/2006/relationships/hyperlink" Target="https://podminky.urs.cz/item/CS_URS_2023_02/751122013" TargetMode="External"/><Relationship Id="rId6" Type="http://schemas.openxmlformats.org/officeDocument/2006/relationships/hyperlink" Target="https://podminky.urs.cz/item/CS_URS_2023_02/751514576" TargetMode="External"/><Relationship Id="rId11" Type="http://schemas.openxmlformats.org/officeDocument/2006/relationships/hyperlink" Target="https://podminky.urs.cz/item/CS_URS_2023_02/998751181" TargetMode="External"/><Relationship Id="rId5" Type="http://schemas.openxmlformats.org/officeDocument/2006/relationships/hyperlink" Target="https://podminky.urs.cz/item/CS_URS_2023_02/751511123" TargetMode="External"/><Relationship Id="rId10" Type="http://schemas.openxmlformats.org/officeDocument/2006/relationships/hyperlink" Target="https://podminky.urs.cz/item/CS_URS_2023_02/998751101" TargetMode="External"/><Relationship Id="rId4" Type="http://schemas.openxmlformats.org/officeDocument/2006/relationships/hyperlink" Target="https://podminky.urs.cz/item/CS_URS_2023_02/751511122" TargetMode="External"/><Relationship Id="rId9" Type="http://schemas.openxmlformats.org/officeDocument/2006/relationships/hyperlink" Target="https://podminky.urs.cz/item/CS_URS_2023_02/751791121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741112003" TargetMode="External"/><Relationship Id="rId18" Type="http://schemas.openxmlformats.org/officeDocument/2006/relationships/hyperlink" Target="https://podminky.urs.cz/item/CS_URS_2023_02/741310112" TargetMode="External"/><Relationship Id="rId26" Type="http://schemas.openxmlformats.org/officeDocument/2006/relationships/hyperlink" Target="https://podminky.urs.cz/item/CS_URS_2023_02/741122211" TargetMode="External"/><Relationship Id="rId39" Type="http://schemas.openxmlformats.org/officeDocument/2006/relationships/hyperlink" Target="https://podminky.urs.cz/item/CS_URS_2023_02/741130014" TargetMode="External"/><Relationship Id="rId21" Type="http://schemas.openxmlformats.org/officeDocument/2006/relationships/hyperlink" Target="https://podminky.urs.cz/item/CS_URS_2023_02/741313082" TargetMode="External"/><Relationship Id="rId34" Type="http://schemas.openxmlformats.org/officeDocument/2006/relationships/hyperlink" Target="https://podminky.urs.cz/item/CS_URS_2023_02/741128023" TargetMode="External"/><Relationship Id="rId42" Type="http://schemas.openxmlformats.org/officeDocument/2006/relationships/hyperlink" Target="https://podminky.urs.cz/item/CS_URS_2023_02/741420022" TargetMode="External"/><Relationship Id="rId47" Type="http://schemas.openxmlformats.org/officeDocument/2006/relationships/hyperlink" Target="https://podminky.urs.cz/item/CS_URS_2023_02/220182002" TargetMode="External"/><Relationship Id="rId50" Type="http://schemas.openxmlformats.org/officeDocument/2006/relationships/hyperlink" Target="https://podminky.urs.cz/item/CS_URS_2023_02/741372022" TargetMode="External"/><Relationship Id="rId55" Type="http://schemas.openxmlformats.org/officeDocument/2006/relationships/hyperlink" Target="https://podminky.urs.cz/item/CS_URS_2023_02/460371123" TargetMode="External"/><Relationship Id="rId7" Type="http://schemas.openxmlformats.org/officeDocument/2006/relationships/hyperlink" Target="https://podminky.urs.cz/item/CS_URS_2023_02/997013509" TargetMode="External"/><Relationship Id="rId12" Type="http://schemas.openxmlformats.org/officeDocument/2006/relationships/hyperlink" Target="https://podminky.urs.cz/item/CS_URS_2023_02/741112001" TargetMode="External"/><Relationship Id="rId17" Type="http://schemas.openxmlformats.org/officeDocument/2006/relationships/hyperlink" Target="https://podminky.urs.cz/item/CS_URS_2023_02/741310042" TargetMode="External"/><Relationship Id="rId25" Type="http://schemas.openxmlformats.org/officeDocument/2006/relationships/hyperlink" Target="https://podminky.urs.cz/item/CS_URS_2023_02/741122201" TargetMode="External"/><Relationship Id="rId33" Type="http://schemas.openxmlformats.org/officeDocument/2006/relationships/hyperlink" Target="https://podminky.urs.cz/item/CS_URS_2023_02/741128003" TargetMode="External"/><Relationship Id="rId38" Type="http://schemas.openxmlformats.org/officeDocument/2006/relationships/hyperlink" Target="https://podminky.urs.cz/item/CS_URS_2023_02/741130013" TargetMode="External"/><Relationship Id="rId46" Type="http://schemas.openxmlformats.org/officeDocument/2006/relationships/hyperlink" Target="https://podminky.urs.cz/item/CS_URS_2023_02/741910421" TargetMode="External"/><Relationship Id="rId59" Type="http://schemas.openxmlformats.org/officeDocument/2006/relationships/drawing" Target="../drawings/drawing7.xml"/><Relationship Id="rId2" Type="http://schemas.openxmlformats.org/officeDocument/2006/relationships/hyperlink" Target="https://podminky.urs.cz/item/CS_URS_2023_02/971042131" TargetMode="External"/><Relationship Id="rId16" Type="http://schemas.openxmlformats.org/officeDocument/2006/relationships/hyperlink" Target="https://podminky.urs.cz/item/CS_URS_2023_02/741310011" TargetMode="External"/><Relationship Id="rId20" Type="http://schemas.openxmlformats.org/officeDocument/2006/relationships/hyperlink" Target="https://podminky.urs.cz/item/CS_URS_2023_02/741313001" TargetMode="External"/><Relationship Id="rId29" Type="http://schemas.openxmlformats.org/officeDocument/2006/relationships/hyperlink" Target="https://podminky.urs.cz/item/CS_URS_2023_02/741123217" TargetMode="External"/><Relationship Id="rId41" Type="http://schemas.openxmlformats.org/officeDocument/2006/relationships/hyperlink" Target="https://podminky.urs.cz/item/CS_URS_2023_02/741420001" TargetMode="External"/><Relationship Id="rId54" Type="http://schemas.openxmlformats.org/officeDocument/2006/relationships/hyperlink" Target="https://podminky.urs.cz/item/CS_URS_2023_02/460161293" TargetMode="External"/><Relationship Id="rId1" Type="http://schemas.openxmlformats.org/officeDocument/2006/relationships/hyperlink" Target="https://podminky.urs.cz/item/CS_URS_2023_02/971042261" TargetMode="External"/><Relationship Id="rId6" Type="http://schemas.openxmlformats.org/officeDocument/2006/relationships/hyperlink" Target="https://podminky.urs.cz/item/CS_URS_2023_02/997013501" TargetMode="External"/><Relationship Id="rId11" Type="http://schemas.openxmlformats.org/officeDocument/2006/relationships/hyperlink" Target="https://podminky.urs.cz/item/CS_URS_2023_02/741110501" TargetMode="External"/><Relationship Id="rId24" Type="http://schemas.openxmlformats.org/officeDocument/2006/relationships/hyperlink" Target="https://podminky.urs.cz/item/CS_URS_2023_02/741122016" TargetMode="External"/><Relationship Id="rId32" Type="http://schemas.openxmlformats.org/officeDocument/2006/relationships/hyperlink" Target="https://podminky.urs.cz/item/CS_URS_2023_02/741128002" TargetMode="External"/><Relationship Id="rId37" Type="http://schemas.openxmlformats.org/officeDocument/2006/relationships/hyperlink" Target="https://podminky.urs.cz/item/CS_URS_2023_02/741130004" TargetMode="External"/><Relationship Id="rId40" Type="http://schemas.openxmlformats.org/officeDocument/2006/relationships/hyperlink" Target="https://podminky.urs.cz/item/CS_URS_2023_02/741410021" TargetMode="External"/><Relationship Id="rId45" Type="http://schemas.openxmlformats.org/officeDocument/2006/relationships/hyperlink" Target="https://podminky.urs.cz/item/CS_URS_2023_02/741910415" TargetMode="External"/><Relationship Id="rId53" Type="http://schemas.openxmlformats.org/officeDocument/2006/relationships/hyperlink" Target="https://podminky.urs.cz/item/CS_URS_2023_02/460010025" TargetMode="External"/><Relationship Id="rId58" Type="http://schemas.openxmlformats.org/officeDocument/2006/relationships/hyperlink" Target="https://podminky.urs.cz/item/CS_URS_2023_02/171201221" TargetMode="External"/><Relationship Id="rId5" Type="http://schemas.openxmlformats.org/officeDocument/2006/relationships/hyperlink" Target="https://podminky.urs.cz/item/CS_URS_2023_02/977332111" TargetMode="External"/><Relationship Id="rId15" Type="http://schemas.openxmlformats.org/officeDocument/2006/relationships/hyperlink" Target="https://podminky.urs.cz/item/CS_URS_2023_02/741310001" TargetMode="External"/><Relationship Id="rId23" Type="http://schemas.openxmlformats.org/officeDocument/2006/relationships/hyperlink" Target="https://podminky.urs.cz/item/CS_URS_2023_02/741122015" TargetMode="External"/><Relationship Id="rId28" Type="http://schemas.openxmlformats.org/officeDocument/2006/relationships/hyperlink" Target="https://podminky.urs.cz/item/CS_URS_2023_02/741122232" TargetMode="External"/><Relationship Id="rId36" Type="http://schemas.openxmlformats.org/officeDocument/2006/relationships/hyperlink" Target="https://podminky.urs.cz/item/CS_URS_2023_02/741130003" TargetMode="External"/><Relationship Id="rId49" Type="http://schemas.openxmlformats.org/officeDocument/2006/relationships/hyperlink" Target="https://podminky.urs.cz/item/CS_URS_2023_02/741372021" TargetMode="External"/><Relationship Id="rId57" Type="http://schemas.openxmlformats.org/officeDocument/2006/relationships/hyperlink" Target="https://podminky.urs.cz/item/CS_URS_2023_02/460661112" TargetMode="External"/><Relationship Id="rId10" Type="http://schemas.openxmlformats.org/officeDocument/2006/relationships/hyperlink" Target="https://podminky.urs.cz/item/CS_URS_2023_02/741810011" TargetMode="External"/><Relationship Id="rId19" Type="http://schemas.openxmlformats.org/officeDocument/2006/relationships/hyperlink" Target="https://podminky.urs.cz/item/CS_URS_2023_02/741311004" TargetMode="External"/><Relationship Id="rId31" Type="http://schemas.openxmlformats.org/officeDocument/2006/relationships/hyperlink" Target="https://podminky.urs.cz/item/CS_URS_2023_02/741128001" TargetMode="External"/><Relationship Id="rId44" Type="http://schemas.openxmlformats.org/officeDocument/2006/relationships/hyperlink" Target="https://podminky.urs.cz/item/CS_URS_2023_02/741910412" TargetMode="External"/><Relationship Id="rId52" Type="http://schemas.openxmlformats.org/officeDocument/2006/relationships/hyperlink" Target="https://podminky.urs.cz/item/CS_URS_2023_02/741210122" TargetMode="External"/><Relationship Id="rId4" Type="http://schemas.openxmlformats.org/officeDocument/2006/relationships/hyperlink" Target="https://podminky.urs.cz/item/CS_URS_2023_02/974031153" TargetMode="External"/><Relationship Id="rId9" Type="http://schemas.openxmlformats.org/officeDocument/2006/relationships/hyperlink" Target="https://podminky.urs.cz/item/CS_URS_2023_02/741810003" TargetMode="External"/><Relationship Id="rId14" Type="http://schemas.openxmlformats.org/officeDocument/2006/relationships/hyperlink" Target="https://podminky.urs.cz/item/CS_URS_2023_02/741112021" TargetMode="External"/><Relationship Id="rId22" Type="http://schemas.openxmlformats.org/officeDocument/2006/relationships/hyperlink" Target="https://podminky.urs.cz/item/CS_URS_2023_02/741313151" TargetMode="External"/><Relationship Id="rId27" Type="http://schemas.openxmlformats.org/officeDocument/2006/relationships/hyperlink" Target="https://podminky.urs.cz/item/CS_URS_2023_02/741122231" TargetMode="External"/><Relationship Id="rId30" Type="http://schemas.openxmlformats.org/officeDocument/2006/relationships/hyperlink" Target="https://podminky.urs.cz/item/CS_URS_2023_02/741123227" TargetMode="External"/><Relationship Id="rId35" Type="http://schemas.openxmlformats.org/officeDocument/2006/relationships/hyperlink" Target="https://podminky.urs.cz/item/CS_URS_2023_02/741130001" TargetMode="External"/><Relationship Id="rId43" Type="http://schemas.openxmlformats.org/officeDocument/2006/relationships/hyperlink" Target="https://podminky.urs.cz/item/CS_URS_2023_02/741910322" TargetMode="External"/><Relationship Id="rId48" Type="http://schemas.openxmlformats.org/officeDocument/2006/relationships/hyperlink" Target="https://podminky.urs.cz/item/CS_URS_2023_02/HZS2232" TargetMode="External"/><Relationship Id="rId56" Type="http://schemas.openxmlformats.org/officeDocument/2006/relationships/hyperlink" Target="https://podminky.urs.cz/item/CS_URS_2023_02/460431313" TargetMode="External"/><Relationship Id="rId8" Type="http://schemas.openxmlformats.org/officeDocument/2006/relationships/hyperlink" Target="https://podminky.urs.cz/item/CS_URS_2023_02/997013631" TargetMode="External"/><Relationship Id="rId51" Type="http://schemas.openxmlformats.org/officeDocument/2006/relationships/hyperlink" Target="https://podminky.urs.cz/item/CS_URS_2023_02/741210102" TargetMode="External"/><Relationship Id="rId3" Type="http://schemas.openxmlformats.org/officeDocument/2006/relationships/hyperlink" Target="https://podminky.urs.cz/item/CS_URS_2023_02/97201221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s://podminky.urs.cz/item/CS_URS_2023_02/742121001" TargetMode="External"/><Relationship Id="rId7" Type="http://schemas.openxmlformats.org/officeDocument/2006/relationships/hyperlink" Target="https://podminky.urs.cz/item/CS_URS_2023_02/998742102" TargetMode="External"/><Relationship Id="rId2" Type="http://schemas.openxmlformats.org/officeDocument/2006/relationships/hyperlink" Target="https://podminky.urs.cz/item/CS_URS_2023_02/742110102" TargetMode="External"/><Relationship Id="rId1" Type="http://schemas.openxmlformats.org/officeDocument/2006/relationships/hyperlink" Target="https://podminky.urs.cz/item/CS_URS_2023_02/742110002" TargetMode="External"/><Relationship Id="rId6" Type="http://schemas.openxmlformats.org/officeDocument/2006/relationships/hyperlink" Target="https://podminky.urs.cz/item/CS_URS_2023_02/R742330728" TargetMode="External"/><Relationship Id="rId5" Type="http://schemas.openxmlformats.org/officeDocument/2006/relationships/hyperlink" Target="https://podminky.urs.cz/item/CS_URS_2023_02/742430031" TargetMode="External"/><Relationship Id="rId4" Type="http://schemas.openxmlformats.org/officeDocument/2006/relationships/hyperlink" Target="https://podminky.urs.cz/item/CS_URS_2023_02/742330042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741122011" TargetMode="External"/><Relationship Id="rId2" Type="http://schemas.openxmlformats.org/officeDocument/2006/relationships/hyperlink" Target="https://podminky.urs.cz/item/CS_URS_2023_02/741112001" TargetMode="External"/><Relationship Id="rId1" Type="http://schemas.openxmlformats.org/officeDocument/2006/relationships/hyperlink" Target="https://podminky.urs.cz/item/CS_URS_2023_02/741110003" TargetMode="External"/><Relationship Id="rId5" Type="http://schemas.openxmlformats.org/officeDocument/2006/relationships/drawing" Target="../drawings/drawing9.xml"/><Relationship Id="rId4" Type="http://schemas.openxmlformats.org/officeDocument/2006/relationships/hyperlink" Target="https://podminky.urs.cz/item/CS_URS_2023_02/9987411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5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8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R5" s="21"/>
      <c r="BE5" s="305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R6" s="21"/>
      <c r="BE6" s="306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06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06"/>
      <c r="BS8" s="18" t="s">
        <v>6</v>
      </c>
    </row>
    <row r="9" spans="1:74" ht="14.45" customHeight="1">
      <c r="B9" s="21"/>
      <c r="AR9" s="21"/>
      <c r="BE9" s="306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306"/>
      <c r="BS10" s="18" t="s">
        <v>6</v>
      </c>
    </row>
    <row r="11" spans="1:74" ht="18.399999999999999" customHeight="1">
      <c r="B11" s="21"/>
      <c r="E11" s="26" t="s">
        <v>22</v>
      </c>
      <c r="AK11" s="28" t="s">
        <v>27</v>
      </c>
      <c r="AN11" s="26" t="s">
        <v>19</v>
      </c>
      <c r="AR11" s="21"/>
      <c r="BE11" s="306"/>
      <c r="BS11" s="18" t="s">
        <v>6</v>
      </c>
    </row>
    <row r="12" spans="1:74" ht="6.95" customHeight="1">
      <c r="B12" s="21"/>
      <c r="AR12" s="21"/>
      <c r="BE12" s="306"/>
      <c r="BS12" s="18" t="s">
        <v>6</v>
      </c>
    </row>
    <row r="13" spans="1:74" ht="12" customHeight="1">
      <c r="B13" s="21"/>
      <c r="D13" s="28" t="s">
        <v>28</v>
      </c>
      <c r="AK13" s="28" t="s">
        <v>26</v>
      </c>
      <c r="AN13" s="30" t="s">
        <v>29</v>
      </c>
      <c r="AR13" s="21"/>
      <c r="BE13" s="306"/>
      <c r="BS13" s="18" t="s">
        <v>6</v>
      </c>
    </row>
    <row r="14" spans="1:74" ht="12.75">
      <c r="B14" s="21"/>
      <c r="E14" s="310" t="s">
        <v>29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28" t="s">
        <v>27</v>
      </c>
      <c r="AN14" s="30" t="s">
        <v>29</v>
      </c>
      <c r="AR14" s="21"/>
      <c r="BE14" s="306"/>
      <c r="BS14" s="18" t="s">
        <v>6</v>
      </c>
    </row>
    <row r="15" spans="1:74" ht="6.95" customHeight="1">
      <c r="B15" s="21"/>
      <c r="AR15" s="21"/>
      <c r="BE15" s="306"/>
      <c r="BS15" s="18" t="s">
        <v>4</v>
      </c>
    </row>
    <row r="16" spans="1:74" ht="12" customHeight="1">
      <c r="B16" s="21"/>
      <c r="D16" s="28" t="s">
        <v>30</v>
      </c>
      <c r="AK16" s="28" t="s">
        <v>26</v>
      </c>
      <c r="AN16" s="26" t="s">
        <v>19</v>
      </c>
      <c r="AR16" s="21"/>
      <c r="BE16" s="306"/>
      <c r="BS16" s="18" t="s">
        <v>4</v>
      </c>
    </row>
    <row r="17" spans="2:71" ht="18.399999999999999" customHeight="1">
      <c r="B17" s="21"/>
      <c r="E17" s="26" t="s">
        <v>22</v>
      </c>
      <c r="AK17" s="28" t="s">
        <v>27</v>
      </c>
      <c r="AN17" s="26" t="s">
        <v>19</v>
      </c>
      <c r="AR17" s="21"/>
      <c r="BE17" s="306"/>
      <c r="BS17" s="18" t="s">
        <v>31</v>
      </c>
    </row>
    <row r="18" spans="2:71" ht="6.95" customHeight="1">
      <c r="B18" s="21"/>
      <c r="AR18" s="21"/>
      <c r="BE18" s="306"/>
      <c r="BS18" s="18" t="s">
        <v>6</v>
      </c>
    </row>
    <row r="19" spans="2:71" ht="12" customHeight="1">
      <c r="B19" s="21"/>
      <c r="D19" s="28" t="s">
        <v>32</v>
      </c>
      <c r="AK19" s="28" t="s">
        <v>26</v>
      </c>
      <c r="AN19" s="26" t="s">
        <v>19</v>
      </c>
      <c r="AR19" s="21"/>
      <c r="BE19" s="306"/>
      <c r="BS19" s="18" t="s">
        <v>6</v>
      </c>
    </row>
    <row r="20" spans="2:71" ht="18.399999999999999" customHeight="1">
      <c r="B20" s="21"/>
      <c r="E20" s="26" t="s">
        <v>22</v>
      </c>
      <c r="AK20" s="28" t="s">
        <v>27</v>
      </c>
      <c r="AN20" s="26" t="s">
        <v>19</v>
      </c>
      <c r="AR20" s="21"/>
      <c r="BE20" s="306"/>
      <c r="BS20" s="18" t="s">
        <v>31</v>
      </c>
    </row>
    <row r="21" spans="2:71" ht="6.95" customHeight="1">
      <c r="B21" s="21"/>
      <c r="AR21" s="21"/>
      <c r="BE21" s="306"/>
    </row>
    <row r="22" spans="2:71" ht="12" customHeight="1">
      <c r="B22" s="21"/>
      <c r="D22" s="28" t="s">
        <v>33</v>
      </c>
      <c r="AR22" s="21"/>
      <c r="BE22" s="306"/>
    </row>
    <row r="23" spans="2:71" ht="47.25" customHeight="1">
      <c r="B23" s="21"/>
      <c r="E23" s="312" t="s">
        <v>34</v>
      </c>
      <c r="F23" s="312"/>
      <c r="G23" s="312"/>
      <c r="H23" s="312"/>
      <c r="I23" s="312"/>
      <c r="J23" s="312"/>
      <c r="K23" s="312"/>
      <c r="L23" s="312"/>
      <c r="M23" s="312"/>
      <c r="N23" s="312"/>
      <c r="O23" s="312"/>
      <c r="P23" s="312"/>
      <c r="Q23" s="312"/>
      <c r="R23" s="312"/>
      <c r="S23" s="312"/>
      <c r="T23" s="312"/>
      <c r="U23" s="312"/>
      <c r="V23" s="312"/>
      <c r="W23" s="312"/>
      <c r="X23" s="312"/>
      <c r="Y23" s="312"/>
      <c r="Z23" s="312"/>
      <c r="AA23" s="312"/>
      <c r="AB23" s="312"/>
      <c r="AC23" s="312"/>
      <c r="AD23" s="312"/>
      <c r="AE23" s="312"/>
      <c r="AF23" s="312"/>
      <c r="AG23" s="312"/>
      <c r="AH23" s="312"/>
      <c r="AI23" s="312"/>
      <c r="AJ23" s="312"/>
      <c r="AK23" s="312"/>
      <c r="AL23" s="312"/>
      <c r="AM23" s="312"/>
      <c r="AN23" s="312"/>
      <c r="AR23" s="21"/>
      <c r="BE23" s="306"/>
    </row>
    <row r="24" spans="2:71" ht="6.95" customHeight="1">
      <c r="B24" s="21"/>
      <c r="AR24" s="21"/>
      <c r="BE24" s="306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6"/>
    </row>
    <row r="26" spans="2:71" s="1" customFormat="1" ht="25.9" customHeight="1">
      <c r="B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13">
        <f>ROUND(AG54,2)</f>
        <v>0</v>
      </c>
      <c r="AL26" s="314"/>
      <c r="AM26" s="314"/>
      <c r="AN26" s="314"/>
      <c r="AO26" s="314"/>
      <c r="AR26" s="33"/>
      <c r="BE26" s="306"/>
    </row>
    <row r="27" spans="2:71" s="1" customFormat="1" ht="6.95" customHeight="1">
      <c r="B27" s="33"/>
      <c r="AR27" s="33"/>
      <c r="BE27" s="306"/>
    </row>
    <row r="28" spans="2:71" s="1" customFormat="1" ht="12.75">
      <c r="B28" s="33"/>
      <c r="L28" s="315" t="s">
        <v>36</v>
      </c>
      <c r="M28" s="315"/>
      <c r="N28" s="315"/>
      <c r="O28" s="315"/>
      <c r="P28" s="315"/>
      <c r="W28" s="315" t="s">
        <v>37</v>
      </c>
      <c r="X28" s="315"/>
      <c r="Y28" s="315"/>
      <c r="Z28" s="315"/>
      <c r="AA28" s="315"/>
      <c r="AB28" s="315"/>
      <c r="AC28" s="315"/>
      <c r="AD28" s="315"/>
      <c r="AE28" s="315"/>
      <c r="AK28" s="315" t="s">
        <v>38</v>
      </c>
      <c r="AL28" s="315"/>
      <c r="AM28" s="315"/>
      <c r="AN28" s="315"/>
      <c r="AO28" s="315"/>
      <c r="AR28" s="33"/>
      <c r="BE28" s="306"/>
    </row>
    <row r="29" spans="2:71" s="2" customFormat="1" ht="14.45" customHeight="1">
      <c r="B29" s="37"/>
      <c r="D29" s="28" t="s">
        <v>39</v>
      </c>
      <c r="F29" s="28" t="s">
        <v>40</v>
      </c>
      <c r="L29" s="291">
        <v>0.21</v>
      </c>
      <c r="M29" s="292"/>
      <c r="N29" s="292"/>
      <c r="O29" s="292"/>
      <c r="P29" s="292"/>
      <c r="W29" s="293">
        <f>ROUND(AZ54, 2)</f>
        <v>0</v>
      </c>
      <c r="X29" s="292"/>
      <c r="Y29" s="292"/>
      <c r="Z29" s="292"/>
      <c r="AA29" s="292"/>
      <c r="AB29" s="292"/>
      <c r="AC29" s="292"/>
      <c r="AD29" s="292"/>
      <c r="AE29" s="292"/>
      <c r="AK29" s="293">
        <f>ROUND(AV54, 2)</f>
        <v>0</v>
      </c>
      <c r="AL29" s="292"/>
      <c r="AM29" s="292"/>
      <c r="AN29" s="292"/>
      <c r="AO29" s="292"/>
      <c r="AR29" s="37"/>
      <c r="BE29" s="307"/>
    </row>
    <row r="30" spans="2:71" s="2" customFormat="1" ht="14.45" customHeight="1">
      <c r="B30" s="37"/>
      <c r="F30" s="28" t="s">
        <v>41</v>
      </c>
      <c r="L30" s="291">
        <v>0.15</v>
      </c>
      <c r="M30" s="292"/>
      <c r="N30" s="292"/>
      <c r="O30" s="292"/>
      <c r="P30" s="292"/>
      <c r="W30" s="293">
        <f>ROUND(BA54, 2)</f>
        <v>0</v>
      </c>
      <c r="X30" s="292"/>
      <c r="Y30" s="292"/>
      <c r="Z30" s="292"/>
      <c r="AA30" s="292"/>
      <c r="AB30" s="292"/>
      <c r="AC30" s="292"/>
      <c r="AD30" s="292"/>
      <c r="AE30" s="292"/>
      <c r="AK30" s="293">
        <f>ROUND(AW54, 2)</f>
        <v>0</v>
      </c>
      <c r="AL30" s="292"/>
      <c r="AM30" s="292"/>
      <c r="AN30" s="292"/>
      <c r="AO30" s="292"/>
      <c r="AR30" s="37"/>
      <c r="BE30" s="307"/>
    </row>
    <row r="31" spans="2:71" s="2" customFormat="1" ht="14.45" hidden="1" customHeight="1">
      <c r="B31" s="37"/>
      <c r="F31" s="28" t="s">
        <v>42</v>
      </c>
      <c r="L31" s="291">
        <v>0.21</v>
      </c>
      <c r="M31" s="292"/>
      <c r="N31" s="292"/>
      <c r="O31" s="292"/>
      <c r="P31" s="292"/>
      <c r="W31" s="293">
        <f>ROUND(BB54, 2)</f>
        <v>0</v>
      </c>
      <c r="X31" s="292"/>
      <c r="Y31" s="292"/>
      <c r="Z31" s="292"/>
      <c r="AA31" s="292"/>
      <c r="AB31" s="292"/>
      <c r="AC31" s="292"/>
      <c r="AD31" s="292"/>
      <c r="AE31" s="292"/>
      <c r="AK31" s="293">
        <v>0</v>
      </c>
      <c r="AL31" s="292"/>
      <c r="AM31" s="292"/>
      <c r="AN31" s="292"/>
      <c r="AO31" s="292"/>
      <c r="AR31" s="37"/>
      <c r="BE31" s="307"/>
    </row>
    <row r="32" spans="2:71" s="2" customFormat="1" ht="14.45" hidden="1" customHeight="1">
      <c r="B32" s="37"/>
      <c r="F32" s="28" t="s">
        <v>43</v>
      </c>
      <c r="L32" s="291">
        <v>0.15</v>
      </c>
      <c r="M32" s="292"/>
      <c r="N32" s="292"/>
      <c r="O32" s="292"/>
      <c r="P32" s="292"/>
      <c r="W32" s="293">
        <f>ROUND(BC54, 2)</f>
        <v>0</v>
      </c>
      <c r="X32" s="292"/>
      <c r="Y32" s="292"/>
      <c r="Z32" s="292"/>
      <c r="AA32" s="292"/>
      <c r="AB32" s="292"/>
      <c r="AC32" s="292"/>
      <c r="AD32" s="292"/>
      <c r="AE32" s="292"/>
      <c r="AK32" s="293">
        <v>0</v>
      </c>
      <c r="AL32" s="292"/>
      <c r="AM32" s="292"/>
      <c r="AN32" s="292"/>
      <c r="AO32" s="292"/>
      <c r="AR32" s="37"/>
      <c r="BE32" s="307"/>
    </row>
    <row r="33" spans="2:44" s="2" customFormat="1" ht="14.45" hidden="1" customHeight="1">
      <c r="B33" s="37"/>
      <c r="F33" s="28" t="s">
        <v>44</v>
      </c>
      <c r="L33" s="291">
        <v>0</v>
      </c>
      <c r="M33" s="292"/>
      <c r="N33" s="292"/>
      <c r="O33" s="292"/>
      <c r="P33" s="292"/>
      <c r="W33" s="293">
        <f>ROUND(BD54, 2)</f>
        <v>0</v>
      </c>
      <c r="X33" s="292"/>
      <c r="Y33" s="292"/>
      <c r="Z33" s="292"/>
      <c r="AA33" s="292"/>
      <c r="AB33" s="292"/>
      <c r="AC33" s="292"/>
      <c r="AD33" s="292"/>
      <c r="AE33" s="292"/>
      <c r="AK33" s="293">
        <v>0</v>
      </c>
      <c r="AL33" s="292"/>
      <c r="AM33" s="292"/>
      <c r="AN33" s="292"/>
      <c r="AO33" s="292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97" t="s">
        <v>47</v>
      </c>
      <c r="Y35" s="295"/>
      <c r="Z35" s="295"/>
      <c r="AA35" s="295"/>
      <c r="AB35" s="295"/>
      <c r="AC35" s="40"/>
      <c r="AD35" s="40"/>
      <c r="AE35" s="40"/>
      <c r="AF35" s="40"/>
      <c r="AG35" s="40"/>
      <c r="AH35" s="40"/>
      <c r="AI35" s="40"/>
      <c r="AJ35" s="40"/>
      <c r="AK35" s="294">
        <f>SUM(AK26:AK33)</f>
        <v>0</v>
      </c>
      <c r="AL35" s="295"/>
      <c r="AM35" s="295"/>
      <c r="AN35" s="295"/>
      <c r="AO35" s="296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48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19017-e</v>
      </c>
      <c r="AR44" s="46"/>
    </row>
    <row r="45" spans="2:44" s="4" customFormat="1" ht="36.950000000000003" customHeight="1">
      <c r="B45" s="47"/>
      <c r="C45" s="48" t="s">
        <v>16</v>
      </c>
      <c r="L45" s="318" t="str">
        <f>K6</f>
        <v>Parkovací hala HZS JPO Havlíčkův Brod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 xml:space="preserve"> </v>
      </c>
      <c r="AI47" s="28" t="s">
        <v>23</v>
      </c>
      <c r="AM47" s="301" t="str">
        <f>IF(AN8= "","",AN8)</f>
        <v>11. 5. 2020</v>
      </c>
      <c r="AN47" s="301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 xml:space="preserve"> </v>
      </c>
      <c r="AI49" s="28" t="s">
        <v>30</v>
      </c>
      <c r="AM49" s="302" t="str">
        <f>IF(E17="","",E17)</f>
        <v xml:space="preserve"> </v>
      </c>
      <c r="AN49" s="303"/>
      <c r="AO49" s="303"/>
      <c r="AP49" s="303"/>
      <c r="AR49" s="33"/>
      <c r="AS49" s="286" t="s">
        <v>49</v>
      </c>
      <c r="AT49" s="287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28</v>
      </c>
      <c r="L50" s="3" t="str">
        <f>IF(E14= "Vyplň údaj","",E14)</f>
        <v/>
      </c>
      <c r="AI50" s="28" t="s">
        <v>32</v>
      </c>
      <c r="AM50" s="302" t="str">
        <f>IF(E20="","",E20)</f>
        <v xml:space="preserve"> </v>
      </c>
      <c r="AN50" s="303"/>
      <c r="AO50" s="303"/>
      <c r="AP50" s="303"/>
      <c r="AR50" s="33"/>
      <c r="AS50" s="288"/>
      <c r="AT50" s="289"/>
      <c r="BD50" s="54"/>
    </row>
    <row r="51" spans="1:91" s="1" customFormat="1" ht="10.9" customHeight="1">
      <c r="B51" s="33"/>
      <c r="AR51" s="33"/>
      <c r="AS51" s="288"/>
      <c r="AT51" s="289"/>
      <c r="BD51" s="54"/>
    </row>
    <row r="52" spans="1:91" s="1" customFormat="1" ht="29.25" customHeight="1">
      <c r="B52" s="33"/>
      <c r="C52" s="321" t="s">
        <v>50</v>
      </c>
      <c r="D52" s="300"/>
      <c r="E52" s="300"/>
      <c r="F52" s="300"/>
      <c r="G52" s="300"/>
      <c r="H52" s="55"/>
      <c r="I52" s="304" t="s">
        <v>51</v>
      </c>
      <c r="J52" s="300"/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299" t="s">
        <v>52</v>
      </c>
      <c r="AH52" s="300"/>
      <c r="AI52" s="300"/>
      <c r="AJ52" s="300"/>
      <c r="AK52" s="300"/>
      <c r="AL52" s="300"/>
      <c r="AM52" s="300"/>
      <c r="AN52" s="304" t="s">
        <v>53</v>
      </c>
      <c r="AO52" s="300"/>
      <c r="AP52" s="300"/>
      <c r="AQ52" s="56" t="s">
        <v>54</v>
      </c>
      <c r="AR52" s="33"/>
      <c r="AS52" s="57" t="s">
        <v>55</v>
      </c>
      <c r="AT52" s="58" t="s">
        <v>56</v>
      </c>
      <c r="AU52" s="58" t="s">
        <v>57</v>
      </c>
      <c r="AV52" s="58" t="s">
        <v>58</v>
      </c>
      <c r="AW52" s="58" t="s">
        <v>59</v>
      </c>
      <c r="AX52" s="58" t="s">
        <v>60</v>
      </c>
      <c r="AY52" s="58" t="s">
        <v>61</v>
      </c>
      <c r="AZ52" s="58" t="s">
        <v>62</v>
      </c>
      <c r="BA52" s="58" t="s">
        <v>63</v>
      </c>
      <c r="BB52" s="58" t="s">
        <v>64</v>
      </c>
      <c r="BC52" s="58" t="s">
        <v>65</v>
      </c>
      <c r="BD52" s="59" t="s">
        <v>66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20">
        <f>ROUND(AG55+AG65+AG69+AG71+AG73,2)</f>
        <v>0</v>
      </c>
      <c r="AH54" s="320"/>
      <c r="AI54" s="320"/>
      <c r="AJ54" s="320"/>
      <c r="AK54" s="320"/>
      <c r="AL54" s="320"/>
      <c r="AM54" s="320"/>
      <c r="AN54" s="290">
        <f t="shared" ref="AN54:AN73" si="0">SUM(AG54,AT54)</f>
        <v>0</v>
      </c>
      <c r="AO54" s="290"/>
      <c r="AP54" s="290"/>
      <c r="AQ54" s="65" t="s">
        <v>19</v>
      </c>
      <c r="AR54" s="61"/>
      <c r="AS54" s="66">
        <f>ROUND(AS55+AS65+AS69+AS71+AS73,2)</f>
        <v>0</v>
      </c>
      <c r="AT54" s="67">
        <f t="shared" ref="AT54:AT73" si="1">ROUND(SUM(AV54:AW54),2)</f>
        <v>0</v>
      </c>
      <c r="AU54" s="68">
        <f>ROUND(AU55+AU65+AU69+AU71+AU73,5)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ROUND(AZ55+AZ65+AZ69+AZ71+AZ73,2)</f>
        <v>0</v>
      </c>
      <c r="BA54" s="67">
        <f>ROUND(BA55+BA65+BA69+BA71+BA73,2)</f>
        <v>0</v>
      </c>
      <c r="BB54" s="67">
        <f>ROUND(BB55+BB65+BB69+BB71+BB73,2)</f>
        <v>0</v>
      </c>
      <c r="BC54" s="67">
        <f>ROUND(BC55+BC65+BC69+BC71+BC73,2)</f>
        <v>0</v>
      </c>
      <c r="BD54" s="69">
        <f>ROUND(BD55+BD65+BD69+BD71+BD73,2)</f>
        <v>0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19</v>
      </c>
    </row>
    <row r="55" spans="1:91" s="6" customFormat="1" ht="16.5" customHeight="1">
      <c r="B55" s="72"/>
      <c r="C55" s="73"/>
      <c r="D55" s="316" t="s">
        <v>73</v>
      </c>
      <c r="E55" s="316"/>
      <c r="F55" s="316"/>
      <c r="G55" s="316"/>
      <c r="H55" s="316"/>
      <c r="I55" s="74"/>
      <c r="J55" s="316" t="s">
        <v>74</v>
      </c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6"/>
      <c r="V55" s="316"/>
      <c r="W55" s="316"/>
      <c r="X55" s="316"/>
      <c r="Y55" s="316"/>
      <c r="Z55" s="316"/>
      <c r="AA55" s="316"/>
      <c r="AB55" s="316"/>
      <c r="AC55" s="316"/>
      <c r="AD55" s="316"/>
      <c r="AE55" s="316"/>
      <c r="AF55" s="316"/>
      <c r="AG55" s="283">
        <f>ROUND(SUM(AG56:AG64),2)</f>
        <v>0</v>
      </c>
      <c r="AH55" s="282"/>
      <c r="AI55" s="282"/>
      <c r="AJ55" s="282"/>
      <c r="AK55" s="282"/>
      <c r="AL55" s="282"/>
      <c r="AM55" s="282"/>
      <c r="AN55" s="281">
        <f t="shared" si="0"/>
        <v>0</v>
      </c>
      <c r="AO55" s="282"/>
      <c r="AP55" s="282"/>
      <c r="AQ55" s="75" t="s">
        <v>75</v>
      </c>
      <c r="AR55" s="72"/>
      <c r="AS55" s="76">
        <f>ROUND(SUM(AS56:AS64),2)</f>
        <v>0</v>
      </c>
      <c r="AT55" s="77">
        <f t="shared" si="1"/>
        <v>0</v>
      </c>
      <c r="AU55" s="78">
        <f>ROUND(SUM(AU56:AU64),5)</f>
        <v>0</v>
      </c>
      <c r="AV55" s="77">
        <f>ROUND(AZ55*L29,2)</f>
        <v>0</v>
      </c>
      <c r="AW55" s="77">
        <f>ROUND(BA55*L30,2)</f>
        <v>0</v>
      </c>
      <c r="AX55" s="77">
        <f>ROUND(BB55*L29,2)</f>
        <v>0</v>
      </c>
      <c r="AY55" s="77">
        <f>ROUND(BC55*L30,2)</f>
        <v>0</v>
      </c>
      <c r="AZ55" s="77">
        <f>ROUND(SUM(AZ56:AZ64),2)</f>
        <v>0</v>
      </c>
      <c r="BA55" s="77">
        <f>ROUND(SUM(BA56:BA64),2)</f>
        <v>0</v>
      </c>
      <c r="BB55" s="77">
        <f>ROUND(SUM(BB56:BB64),2)</f>
        <v>0</v>
      </c>
      <c r="BC55" s="77">
        <f>ROUND(SUM(BC56:BC64),2)</f>
        <v>0</v>
      </c>
      <c r="BD55" s="79">
        <f>ROUND(SUM(BD56:BD64),2)</f>
        <v>0</v>
      </c>
      <c r="BS55" s="80" t="s">
        <v>68</v>
      </c>
      <c r="BT55" s="80" t="s">
        <v>76</v>
      </c>
      <c r="BU55" s="80" t="s">
        <v>70</v>
      </c>
      <c r="BV55" s="80" t="s">
        <v>71</v>
      </c>
      <c r="BW55" s="80" t="s">
        <v>77</v>
      </c>
      <c r="BX55" s="80" t="s">
        <v>5</v>
      </c>
      <c r="CL55" s="80" t="s">
        <v>19</v>
      </c>
      <c r="CM55" s="80" t="s">
        <v>78</v>
      </c>
    </row>
    <row r="56" spans="1:91" s="3" customFormat="1" ht="23.25" customHeight="1">
      <c r="A56" s="81" t="s">
        <v>79</v>
      </c>
      <c r="B56" s="46"/>
      <c r="C56" s="9"/>
      <c r="D56" s="9"/>
      <c r="E56" s="317" t="s">
        <v>80</v>
      </c>
      <c r="F56" s="317"/>
      <c r="G56" s="317"/>
      <c r="H56" s="317"/>
      <c r="I56" s="317"/>
      <c r="J56" s="9"/>
      <c r="K56" s="317" t="s">
        <v>81</v>
      </c>
      <c r="L56" s="317"/>
      <c r="M56" s="317"/>
      <c r="N56" s="317"/>
      <c r="O56" s="317"/>
      <c r="P56" s="317"/>
      <c r="Q56" s="317"/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7"/>
      <c r="AE56" s="317"/>
      <c r="AF56" s="317"/>
      <c r="AG56" s="284">
        <f>'D.2.2.a.1A - Stavební část '!J32</f>
        <v>0</v>
      </c>
      <c r="AH56" s="285"/>
      <c r="AI56" s="285"/>
      <c r="AJ56" s="285"/>
      <c r="AK56" s="285"/>
      <c r="AL56" s="285"/>
      <c r="AM56" s="285"/>
      <c r="AN56" s="284">
        <f t="shared" si="0"/>
        <v>0</v>
      </c>
      <c r="AO56" s="285"/>
      <c r="AP56" s="285"/>
      <c r="AQ56" s="82" t="s">
        <v>82</v>
      </c>
      <c r="AR56" s="46"/>
      <c r="AS56" s="83">
        <v>0</v>
      </c>
      <c r="AT56" s="84">
        <f t="shared" si="1"/>
        <v>0</v>
      </c>
      <c r="AU56" s="85">
        <f>'D.2.2.a.1A - Stavební část '!P114</f>
        <v>0</v>
      </c>
      <c r="AV56" s="84">
        <f>'D.2.2.a.1A - Stavební část '!J35</f>
        <v>0</v>
      </c>
      <c r="AW56" s="84">
        <f>'D.2.2.a.1A - Stavební část '!J36</f>
        <v>0</v>
      </c>
      <c r="AX56" s="84">
        <f>'D.2.2.a.1A - Stavební část '!J37</f>
        <v>0</v>
      </c>
      <c r="AY56" s="84">
        <f>'D.2.2.a.1A - Stavební část '!J38</f>
        <v>0</v>
      </c>
      <c r="AZ56" s="84">
        <f>'D.2.2.a.1A - Stavební část '!F35</f>
        <v>0</v>
      </c>
      <c r="BA56" s="84">
        <f>'D.2.2.a.1A - Stavební část '!F36</f>
        <v>0</v>
      </c>
      <c r="BB56" s="84">
        <f>'D.2.2.a.1A - Stavební část '!F37</f>
        <v>0</v>
      </c>
      <c r="BC56" s="84">
        <f>'D.2.2.a.1A - Stavební část '!F38</f>
        <v>0</v>
      </c>
      <c r="BD56" s="86">
        <f>'D.2.2.a.1A - Stavební část '!F39</f>
        <v>0</v>
      </c>
      <c r="BT56" s="26" t="s">
        <v>78</v>
      </c>
      <c r="BV56" s="26" t="s">
        <v>71</v>
      </c>
      <c r="BW56" s="26" t="s">
        <v>83</v>
      </c>
      <c r="BX56" s="26" t="s">
        <v>77</v>
      </c>
      <c r="CL56" s="26" t="s">
        <v>19</v>
      </c>
    </row>
    <row r="57" spans="1:91" s="3" customFormat="1" ht="23.25" customHeight="1">
      <c r="A57" s="81" t="s">
        <v>79</v>
      </c>
      <c r="B57" s="46"/>
      <c r="C57" s="9"/>
      <c r="D57" s="9"/>
      <c r="E57" s="317" t="s">
        <v>84</v>
      </c>
      <c r="F57" s="317"/>
      <c r="G57" s="317"/>
      <c r="H57" s="317"/>
      <c r="I57" s="317"/>
      <c r="J57" s="9"/>
      <c r="K57" s="317" t="s">
        <v>85</v>
      </c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7"/>
      <c r="X57" s="317"/>
      <c r="Y57" s="317"/>
      <c r="Z57" s="317"/>
      <c r="AA57" s="317"/>
      <c r="AB57" s="317"/>
      <c r="AC57" s="317"/>
      <c r="AD57" s="317"/>
      <c r="AE57" s="317"/>
      <c r="AF57" s="317"/>
      <c r="AG57" s="284">
        <f>'D.2.2.a.1B - Bourací práce'!J32</f>
        <v>0</v>
      </c>
      <c r="AH57" s="285"/>
      <c r="AI57" s="285"/>
      <c r="AJ57" s="285"/>
      <c r="AK57" s="285"/>
      <c r="AL57" s="285"/>
      <c r="AM57" s="285"/>
      <c r="AN57" s="284">
        <f t="shared" si="0"/>
        <v>0</v>
      </c>
      <c r="AO57" s="285"/>
      <c r="AP57" s="285"/>
      <c r="AQ57" s="82" t="s">
        <v>82</v>
      </c>
      <c r="AR57" s="46"/>
      <c r="AS57" s="83">
        <v>0</v>
      </c>
      <c r="AT57" s="84">
        <f t="shared" si="1"/>
        <v>0</v>
      </c>
      <c r="AU57" s="85">
        <f>'D.2.2.a.1B - Bourací práce'!P89</f>
        <v>0</v>
      </c>
      <c r="AV57" s="84">
        <f>'D.2.2.a.1B - Bourací práce'!J35</f>
        <v>0</v>
      </c>
      <c r="AW57" s="84">
        <f>'D.2.2.a.1B - Bourací práce'!J36</f>
        <v>0</v>
      </c>
      <c r="AX57" s="84">
        <f>'D.2.2.a.1B - Bourací práce'!J37</f>
        <v>0</v>
      </c>
      <c r="AY57" s="84">
        <f>'D.2.2.a.1B - Bourací práce'!J38</f>
        <v>0</v>
      </c>
      <c r="AZ57" s="84">
        <f>'D.2.2.a.1B - Bourací práce'!F35</f>
        <v>0</v>
      </c>
      <c r="BA57" s="84">
        <f>'D.2.2.a.1B - Bourací práce'!F36</f>
        <v>0</v>
      </c>
      <c r="BB57" s="84">
        <f>'D.2.2.a.1B - Bourací práce'!F37</f>
        <v>0</v>
      </c>
      <c r="BC57" s="84">
        <f>'D.2.2.a.1B - Bourací práce'!F38</f>
        <v>0</v>
      </c>
      <c r="BD57" s="86">
        <f>'D.2.2.a.1B - Bourací práce'!F39</f>
        <v>0</v>
      </c>
      <c r="BT57" s="26" t="s">
        <v>78</v>
      </c>
      <c r="BV57" s="26" t="s">
        <v>71</v>
      </c>
      <c r="BW57" s="26" t="s">
        <v>86</v>
      </c>
      <c r="BX57" s="26" t="s">
        <v>77</v>
      </c>
      <c r="CL57" s="26" t="s">
        <v>19</v>
      </c>
    </row>
    <row r="58" spans="1:91" s="3" customFormat="1" ht="16.5" customHeight="1">
      <c r="A58" s="81" t="s">
        <v>79</v>
      </c>
      <c r="B58" s="46"/>
      <c r="C58" s="9"/>
      <c r="D58" s="9"/>
      <c r="E58" s="317" t="s">
        <v>87</v>
      </c>
      <c r="F58" s="317"/>
      <c r="G58" s="317"/>
      <c r="H58" s="317"/>
      <c r="I58" s="317"/>
      <c r="J58" s="9"/>
      <c r="K58" s="317" t="s">
        <v>88</v>
      </c>
      <c r="L58" s="317"/>
      <c r="M58" s="317"/>
      <c r="N58" s="317"/>
      <c r="O58" s="317"/>
      <c r="P58" s="317"/>
      <c r="Q58" s="317"/>
      <c r="R58" s="317"/>
      <c r="S58" s="317"/>
      <c r="T58" s="317"/>
      <c r="U58" s="317"/>
      <c r="V58" s="317"/>
      <c r="W58" s="317"/>
      <c r="X58" s="317"/>
      <c r="Y58" s="317"/>
      <c r="Z58" s="317"/>
      <c r="AA58" s="317"/>
      <c r="AB58" s="317"/>
      <c r="AC58" s="317"/>
      <c r="AD58" s="317"/>
      <c r="AE58" s="317"/>
      <c r="AF58" s="317"/>
      <c r="AG58" s="284">
        <f>'D.2.2.a.3 - Zdravotechnika'!J32</f>
        <v>0</v>
      </c>
      <c r="AH58" s="285"/>
      <c r="AI58" s="285"/>
      <c r="AJ58" s="285"/>
      <c r="AK58" s="285"/>
      <c r="AL58" s="285"/>
      <c r="AM58" s="285"/>
      <c r="AN58" s="284">
        <f t="shared" si="0"/>
        <v>0</v>
      </c>
      <c r="AO58" s="285"/>
      <c r="AP58" s="285"/>
      <c r="AQ58" s="82" t="s">
        <v>82</v>
      </c>
      <c r="AR58" s="46"/>
      <c r="AS58" s="83">
        <v>0</v>
      </c>
      <c r="AT58" s="84">
        <f t="shared" si="1"/>
        <v>0</v>
      </c>
      <c r="AU58" s="85">
        <f>'D.2.2.a.3 - Zdravotechnika'!P92</f>
        <v>0</v>
      </c>
      <c r="AV58" s="84">
        <f>'D.2.2.a.3 - Zdravotechnika'!J35</f>
        <v>0</v>
      </c>
      <c r="AW58" s="84">
        <f>'D.2.2.a.3 - Zdravotechnika'!J36</f>
        <v>0</v>
      </c>
      <c r="AX58" s="84">
        <f>'D.2.2.a.3 - Zdravotechnika'!J37</f>
        <v>0</v>
      </c>
      <c r="AY58" s="84">
        <f>'D.2.2.a.3 - Zdravotechnika'!J38</f>
        <v>0</v>
      </c>
      <c r="AZ58" s="84">
        <f>'D.2.2.a.3 - Zdravotechnika'!F35</f>
        <v>0</v>
      </c>
      <c r="BA58" s="84">
        <f>'D.2.2.a.3 - Zdravotechnika'!F36</f>
        <v>0</v>
      </c>
      <c r="BB58" s="84">
        <f>'D.2.2.a.3 - Zdravotechnika'!F37</f>
        <v>0</v>
      </c>
      <c r="BC58" s="84">
        <f>'D.2.2.a.3 - Zdravotechnika'!F38</f>
        <v>0</v>
      </c>
      <c r="BD58" s="86">
        <f>'D.2.2.a.3 - Zdravotechnika'!F39</f>
        <v>0</v>
      </c>
      <c r="BT58" s="26" t="s">
        <v>78</v>
      </c>
      <c r="BV58" s="26" t="s">
        <v>71</v>
      </c>
      <c r="BW58" s="26" t="s">
        <v>89</v>
      </c>
      <c r="BX58" s="26" t="s">
        <v>77</v>
      </c>
      <c r="CL58" s="26" t="s">
        <v>19</v>
      </c>
    </row>
    <row r="59" spans="1:91" s="3" customFormat="1" ht="16.5" customHeight="1">
      <c r="A59" s="81" t="s">
        <v>79</v>
      </c>
      <c r="B59" s="46"/>
      <c r="C59" s="9"/>
      <c r="D59" s="9"/>
      <c r="E59" s="317" t="s">
        <v>90</v>
      </c>
      <c r="F59" s="317"/>
      <c r="G59" s="317"/>
      <c r="H59" s="317"/>
      <c r="I59" s="317"/>
      <c r="J59" s="9"/>
      <c r="K59" s="317" t="s">
        <v>91</v>
      </c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7"/>
      <c r="X59" s="317"/>
      <c r="Y59" s="317"/>
      <c r="Z59" s="317"/>
      <c r="AA59" s="317"/>
      <c r="AB59" s="317"/>
      <c r="AC59" s="317"/>
      <c r="AD59" s="317"/>
      <c r="AE59" s="317"/>
      <c r="AF59" s="317"/>
      <c r="AG59" s="284">
        <f>'D.2.2.a.4 - Vytápění '!J32</f>
        <v>0</v>
      </c>
      <c r="AH59" s="285"/>
      <c r="AI59" s="285"/>
      <c r="AJ59" s="285"/>
      <c r="AK59" s="285"/>
      <c r="AL59" s="285"/>
      <c r="AM59" s="285"/>
      <c r="AN59" s="284">
        <f t="shared" si="0"/>
        <v>0</v>
      </c>
      <c r="AO59" s="285"/>
      <c r="AP59" s="285"/>
      <c r="AQ59" s="82" t="s">
        <v>82</v>
      </c>
      <c r="AR59" s="46"/>
      <c r="AS59" s="83">
        <v>0</v>
      </c>
      <c r="AT59" s="84">
        <f t="shared" si="1"/>
        <v>0</v>
      </c>
      <c r="AU59" s="85">
        <f>'D.2.2.a.4 - Vytápění '!P92</f>
        <v>0</v>
      </c>
      <c r="AV59" s="84">
        <f>'D.2.2.a.4 - Vytápění '!J35</f>
        <v>0</v>
      </c>
      <c r="AW59" s="84">
        <f>'D.2.2.a.4 - Vytápění '!J36</f>
        <v>0</v>
      </c>
      <c r="AX59" s="84">
        <f>'D.2.2.a.4 - Vytápění '!J37</f>
        <v>0</v>
      </c>
      <c r="AY59" s="84">
        <f>'D.2.2.a.4 - Vytápění '!J38</f>
        <v>0</v>
      </c>
      <c r="AZ59" s="84">
        <f>'D.2.2.a.4 - Vytápění '!F35</f>
        <v>0</v>
      </c>
      <c r="BA59" s="84">
        <f>'D.2.2.a.4 - Vytápění '!F36</f>
        <v>0</v>
      </c>
      <c r="BB59" s="84">
        <f>'D.2.2.a.4 - Vytápění '!F37</f>
        <v>0</v>
      </c>
      <c r="BC59" s="84">
        <f>'D.2.2.a.4 - Vytápění '!F38</f>
        <v>0</v>
      </c>
      <c r="BD59" s="86">
        <f>'D.2.2.a.4 - Vytápění '!F39</f>
        <v>0</v>
      </c>
      <c r="BT59" s="26" t="s">
        <v>78</v>
      </c>
      <c r="BV59" s="26" t="s">
        <v>71</v>
      </c>
      <c r="BW59" s="26" t="s">
        <v>92</v>
      </c>
      <c r="BX59" s="26" t="s">
        <v>77</v>
      </c>
      <c r="CL59" s="26" t="s">
        <v>19</v>
      </c>
    </row>
    <row r="60" spans="1:91" s="3" customFormat="1" ht="16.5" customHeight="1">
      <c r="A60" s="81" t="s">
        <v>79</v>
      </c>
      <c r="B60" s="46"/>
      <c r="C60" s="9"/>
      <c r="D60" s="9"/>
      <c r="E60" s="317" t="s">
        <v>93</v>
      </c>
      <c r="F60" s="317"/>
      <c r="G60" s="317"/>
      <c r="H60" s="317"/>
      <c r="I60" s="317"/>
      <c r="J60" s="9"/>
      <c r="K60" s="317" t="s">
        <v>94</v>
      </c>
      <c r="L60" s="317"/>
      <c r="M60" s="317"/>
      <c r="N60" s="317"/>
      <c r="O60" s="317"/>
      <c r="P60" s="317"/>
      <c r="Q60" s="317"/>
      <c r="R60" s="317"/>
      <c r="S60" s="317"/>
      <c r="T60" s="317"/>
      <c r="U60" s="317"/>
      <c r="V60" s="317"/>
      <c r="W60" s="317"/>
      <c r="X60" s="317"/>
      <c r="Y60" s="317"/>
      <c r="Z60" s="317"/>
      <c r="AA60" s="317"/>
      <c r="AB60" s="317"/>
      <c r="AC60" s="317"/>
      <c r="AD60" s="317"/>
      <c r="AE60" s="317"/>
      <c r="AF60" s="317"/>
      <c r="AG60" s="284">
        <f>'D.2.2.a.5 - Vzduchotechni...'!J32</f>
        <v>0</v>
      </c>
      <c r="AH60" s="285"/>
      <c r="AI60" s="285"/>
      <c r="AJ60" s="285"/>
      <c r="AK60" s="285"/>
      <c r="AL60" s="285"/>
      <c r="AM60" s="285"/>
      <c r="AN60" s="284">
        <f t="shared" si="0"/>
        <v>0</v>
      </c>
      <c r="AO60" s="285"/>
      <c r="AP60" s="285"/>
      <c r="AQ60" s="82" t="s">
        <v>82</v>
      </c>
      <c r="AR60" s="46"/>
      <c r="AS60" s="83">
        <v>0</v>
      </c>
      <c r="AT60" s="84">
        <f t="shared" si="1"/>
        <v>0</v>
      </c>
      <c r="AU60" s="85">
        <f>'D.2.2.a.5 - Vzduchotechni...'!P89</f>
        <v>0</v>
      </c>
      <c r="AV60" s="84">
        <f>'D.2.2.a.5 - Vzduchotechni...'!J35</f>
        <v>0</v>
      </c>
      <c r="AW60" s="84">
        <f>'D.2.2.a.5 - Vzduchotechni...'!J36</f>
        <v>0</v>
      </c>
      <c r="AX60" s="84">
        <f>'D.2.2.a.5 - Vzduchotechni...'!J37</f>
        <v>0</v>
      </c>
      <c r="AY60" s="84">
        <f>'D.2.2.a.5 - Vzduchotechni...'!J38</f>
        <v>0</v>
      </c>
      <c r="AZ60" s="84">
        <f>'D.2.2.a.5 - Vzduchotechni...'!F35</f>
        <v>0</v>
      </c>
      <c r="BA60" s="84">
        <f>'D.2.2.a.5 - Vzduchotechni...'!F36</f>
        <v>0</v>
      </c>
      <c r="BB60" s="84">
        <f>'D.2.2.a.5 - Vzduchotechni...'!F37</f>
        <v>0</v>
      </c>
      <c r="BC60" s="84">
        <f>'D.2.2.a.5 - Vzduchotechni...'!F38</f>
        <v>0</v>
      </c>
      <c r="BD60" s="86">
        <f>'D.2.2.a.5 - Vzduchotechni...'!F39</f>
        <v>0</v>
      </c>
      <c r="BT60" s="26" t="s">
        <v>78</v>
      </c>
      <c r="BV60" s="26" t="s">
        <v>71</v>
      </c>
      <c r="BW60" s="26" t="s">
        <v>95</v>
      </c>
      <c r="BX60" s="26" t="s">
        <v>77</v>
      </c>
      <c r="CL60" s="26" t="s">
        <v>19</v>
      </c>
    </row>
    <row r="61" spans="1:91" s="3" customFormat="1" ht="16.5" customHeight="1">
      <c r="A61" s="81" t="s">
        <v>79</v>
      </c>
      <c r="B61" s="46"/>
      <c r="C61" s="9"/>
      <c r="D61" s="9"/>
      <c r="E61" s="317" t="s">
        <v>96</v>
      </c>
      <c r="F61" s="317"/>
      <c r="G61" s="317"/>
      <c r="H61" s="317"/>
      <c r="I61" s="317"/>
      <c r="J61" s="9"/>
      <c r="K61" s="317" t="s">
        <v>97</v>
      </c>
      <c r="L61" s="317"/>
      <c r="M61" s="317"/>
      <c r="N61" s="317"/>
      <c r="O61" s="317"/>
      <c r="P61" s="317"/>
      <c r="Q61" s="317"/>
      <c r="R61" s="317"/>
      <c r="S61" s="317"/>
      <c r="T61" s="317"/>
      <c r="U61" s="317"/>
      <c r="V61" s="317"/>
      <c r="W61" s="317"/>
      <c r="X61" s="317"/>
      <c r="Y61" s="317"/>
      <c r="Z61" s="317"/>
      <c r="AA61" s="317"/>
      <c r="AB61" s="317"/>
      <c r="AC61" s="317"/>
      <c r="AD61" s="317"/>
      <c r="AE61" s="317"/>
      <c r="AF61" s="317"/>
      <c r="AG61" s="284">
        <f>'D.2.2.a.6- - Elektroinsta...'!J32</f>
        <v>0</v>
      </c>
      <c r="AH61" s="285"/>
      <c r="AI61" s="285"/>
      <c r="AJ61" s="285"/>
      <c r="AK61" s="285"/>
      <c r="AL61" s="285"/>
      <c r="AM61" s="285"/>
      <c r="AN61" s="284">
        <f t="shared" si="0"/>
        <v>0</v>
      </c>
      <c r="AO61" s="285"/>
      <c r="AP61" s="285"/>
      <c r="AQ61" s="82" t="s">
        <v>82</v>
      </c>
      <c r="AR61" s="46"/>
      <c r="AS61" s="83">
        <v>0</v>
      </c>
      <c r="AT61" s="84">
        <f t="shared" si="1"/>
        <v>0</v>
      </c>
      <c r="AU61" s="85">
        <f>'D.2.2.a.6- - Elektroinsta...'!P96</f>
        <v>0</v>
      </c>
      <c r="AV61" s="84">
        <f>'D.2.2.a.6- - Elektroinsta...'!J35</f>
        <v>0</v>
      </c>
      <c r="AW61" s="84">
        <f>'D.2.2.a.6- - Elektroinsta...'!J36</f>
        <v>0</v>
      </c>
      <c r="AX61" s="84">
        <f>'D.2.2.a.6- - Elektroinsta...'!J37</f>
        <v>0</v>
      </c>
      <c r="AY61" s="84">
        <f>'D.2.2.a.6- - Elektroinsta...'!J38</f>
        <v>0</v>
      </c>
      <c r="AZ61" s="84">
        <f>'D.2.2.a.6- - Elektroinsta...'!F35</f>
        <v>0</v>
      </c>
      <c r="BA61" s="84">
        <f>'D.2.2.a.6- - Elektroinsta...'!F36</f>
        <v>0</v>
      </c>
      <c r="BB61" s="84">
        <f>'D.2.2.a.6- - Elektroinsta...'!F37</f>
        <v>0</v>
      </c>
      <c r="BC61" s="84">
        <f>'D.2.2.a.6- - Elektroinsta...'!F38</f>
        <v>0</v>
      </c>
      <c r="BD61" s="86">
        <f>'D.2.2.a.6- - Elektroinsta...'!F39</f>
        <v>0</v>
      </c>
      <c r="BT61" s="26" t="s">
        <v>78</v>
      </c>
      <c r="BV61" s="26" t="s">
        <v>71</v>
      </c>
      <c r="BW61" s="26" t="s">
        <v>98</v>
      </c>
      <c r="BX61" s="26" t="s">
        <v>77</v>
      </c>
      <c r="CL61" s="26" t="s">
        <v>19</v>
      </c>
    </row>
    <row r="62" spans="1:91" s="3" customFormat="1" ht="16.5" customHeight="1">
      <c r="A62" s="81" t="s">
        <v>79</v>
      </c>
      <c r="B62" s="46"/>
      <c r="C62" s="9"/>
      <c r="D62" s="9"/>
      <c r="E62" s="317" t="s">
        <v>99</v>
      </c>
      <c r="F62" s="317"/>
      <c r="G62" s="317"/>
      <c r="H62" s="317"/>
      <c r="I62" s="317"/>
      <c r="J62" s="9"/>
      <c r="K62" s="317" t="s">
        <v>100</v>
      </c>
      <c r="L62" s="317"/>
      <c r="M62" s="317"/>
      <c r="N62" s="317"/>
      <c r="O62" s="317"/>
      <c r="P62" s="317"/>
      <c r="Q62" s="317"/>
      <c r="R62" s="317"/>
      <c r="S62" s="317"/>
      <c r="T62" s="317"/>
      <c r="U62" s="317"/>
      <c r="V62" s="317"/>
      <c r="W62" s="317"/>
      <c r="X62" s="317"/>
      <c r="Y62" s="317"/>
      <c r="Z62" s="317"/>
      <c r="AA62" s="317"/>
      <c r="AB62" s="317"/>
      <c r="AC62" s="317"/>
      <c r="AD62" s="317"/>
      <c r="AE62" s="317"/>
      <c r="AF62" s="317"/>
      <c r="AG62" s="284">
        <f>'D.2.2.a.7 - Strukturované...'!J32</f>
        <v>0</v>
      </c>
      <c r="AH62" s="285"/>
      <c r="AI62" s="285"/>
      <c r="AJ62" s="285"/>
      <c r="AK62" s="285"/>
      <c r="AL62" s="285"/>
      <c r="AM62" s="285"/>
      <c r="AN62" s="284">
        <f t="shared" si="0"/>
        <v>0</v>
      </c>
      <c r="AO62" s="285"/>
      <c r="AP62" s="285"/>
      <c r="AQ62" s="82" t="s">
        <v>82</v>
      </c>
      <c r="AR62" s="46"/>
      <c r="AS62" s="83">
        <v>0</v>
      </c>
      <c r="AT62" s="84">
        <f t="shared" si="1"/>
        <v>0</v>
      </c>
      <c r="AU62" s="85">
        <f>'D.2.2.a.7 - Strukturované...'!P88</f>
        <v>0</v>
      </c>
      <c r="AV62" s="84">
        <f>'D.2.2.a.7 - Strukturované...'!J35</f>
        <v>0</v>
      </c>
      <c r="AW62" s="84">
        <f>'D.2.2.a.7 - Strukturované...'!J36</f>
        <v>0</v>
      </c>
      <c r="AX62" s="84">
        <f>'D.2.2.a.7 - Strukturované...'!J37</f>
        <v>0</v>
      </c>
      <c r="AY62" s="84">
        <f>'D.2.2.a.7 - Strukturované...'!J38</f>
        <v>0</v>
      </c>
      <c r="AZ62" s="84">
        <f>'D.2.2.a.7 - Strukturované...'!F35</f>
        <v>0</v>
      </c>
      <c r="BA62" s="84">
        <f>'D.2.2.a.7 - Strukturované...'!F36</f>
        <v>0</v>
      </c>
      <c r="BB62" s="84">
        <f>'D.2.2.a.7 - Strukturované...'!F37</f>
        <v>0</v>
      </c>
      <c r="BC62" s="84">
        <f>'D.2.2.a.7 - Strukturované...'!F38</f>
        <v>0</v>
      </c>
      <c r="BD62" s="86">
        <f>'D.2.2.a.7 - Strukturované...'!F39</f>
        <v>0</v>
      </c>
      <c r="BT62" s="26" t="s">
        <v>78</v>
      </c>
      <c r="BV62" s="26" t="s">
        <v>71</v>
      </c>
      <c r="BW62" s="26" t="s">
        <v>101</v>
      </c>
      <c r="BX62" s="26" t="s">
        <v>77</v>
      </c>
      <c r="CL62" s="26" t="s">
        <v>19</v>
      </c>
    </row>
    <row r="63" spans="1:91" s="3" customFormat="1" ht="16.5" customHeight="1">
      <c r="A63" s="81" t="s">
        <v>79</v>
      </c>
      <c r="B63" s="46"/>
      <c r="C63" s="9"/>
      <c r="D63" s="9"/>
      <c r="E63" s="317" t="s">
        <v>102</v>
      </c>
      <c r="F63" s="317"/>
      <c r="G63" s="317"/>
      <c r="H63" s="317"/>
      <c r="I63" s="317"/>
      <c r="J63" s="9"/>
      <c r="K63" s="317" t="s">
        <v>103</v>
      </c>
      <c r="L63" s="317"/>
      <c r="M63" s="317"/>
      <c r="N63" s="317"/>
      <c r="O63" s="317"/>
      <c r="P63" s="317"/>
      <c r="Q63" s="317"/>
      <c r="R63" s="317"/>
      <c r="S63" s="317"/>
      <c r="T63" s="317"/>
      <c r="U63" s="317"/>
      <c r="V63" s="317"/>
      <c r="W63" s="317"/>
      <c r="X63" s="317"/>
      <c r="Y63" s="317"/>
      <c r="Z63" s="317"/>
      <c r="AA63" s="317"/>
      <c r="AB63" s="317"/>
      <c r="AC63" s="317"/>
      <c r="AD63" s="317"/>
      <c r="AE63" s="317"/>
      <c r="AF63" s="317"/>
      <c r="AG63" s="284">
        <f>'D.2.2.a.8 - Rozhlas'!J32</f>
        <v>0</v>
      </c>
      <c r="AH63" s="285"/>
      <c r="AI63" s="285"/>
      <c r="AJ63" s="285"/>
      <c r="AK63" s="285"/>
      <c r="AL63" s="285"/>
      <c r="AM63" s="285"/>
      <c r="AN63" s="284">
        <f t="shared" si="0"/>
        <v>0</v>
      </c>
      <c r="AO63" s="285"/>
      <c r="AP63" s="285"/>
      <c r="AQ63" s="82" t="s">
        <v>82</v>
      </c>
      <c r="AR63" s="46"/>
      <c r="AS63" s="83">
        <v>0</v>
      </c>
      <c r="AT63" s="84">
        <f t="shared" si="1"/>
        <v>0</v>
      </c>
      <c r="AU63" s="85">
        <f>'D.2.2.a.8 - Rozhlas'!P89</f>
        <v>0</v>
      </c>
      <c r="AV63" s="84">
        <f>'D.2.2.a.8 - Rozhlas'!J35</f>
        <v>0</v>
      </c>
      <c r="AW63" s="84">
        <f>'D.2.2.a.8 - Rozhlas'!J36</f>
        <v>0</v>
      </c>
      <c r="AX63" s="84">
        <f>'D.2.2.a.8 - Rozhlas'!J37</f>
        <v>0</v>
      </c>
      <c r="AY63" s="84">
        <f>'D.2.2.a.8 - Rozhlas'!J38</f>
        <v>0</v>
      </c>
      <c r="AZ63" s="84">
        <f>'D.2.2.a.8 - Rozhlas'!F35</f>
        <v>0</v>
      </c>
      <c r="BA63" s="84">
        <f>'D.2.2.a.8 - Rozhlas'!F36</f>
        <v>0</v>
      </c>
      <c r="BB63" s="84">
        <f>'D.2.2.a.8 - Rozhlas'!F37</f>
        <v>0</v>
      </c>
      <c r="BC63" s="84">
        <f>'D.2.2.a.8 - Rozhlas'!F38</f>
        <v>0</v>
      </c>
      <c r="BD63" s="86">
        <f>'D.2.2.a.8 - Rozhlas'!F39</f>
        <v>0</v>
      </c>
      <c r="BT63" s="26" t="s">
        <v>78</v>
      </c>
      <c r="BV63" s="26" t="s">
        <v>71</v>
      </c>
      <c r="BW63" s="26" t="s">
        <v>104</v>
      </c>
      <c r="BX63" s="26" t="s">
        <v>77</v>
      </c>
      <c r="CL63" s="26" t="s">
        <v>19</v>
      </c>
    </row>
    <row r="64" spans="1:91" s="3" customFormat="1" ht="16.5" customHeight="1">
      <c r="A64" s="81" t="s">
        <v>79</v>
      </c>
      <c r="B64" s="46"/>
      <c r="C64" s="9"/>
      <c r="D64" s="9"/>
      <c r="E64" s="317" t="s">
        <v>105</v>
      </c>
      <c r="F64" s="317"/>
      <c r="G64" s="317"/>
      <c r="H64" s="317"/>
      <c r="I64" s="317"/>
      <c r="J64" s="9"/>
      <c r="K64" s="317" t="s">
        <v>106</v>
      </c>
      <c r="L64" s="317"/>
      <c r="M64" s="317"/>
      <c r="N64" s="317"/>
      <c r="O64" s="317"/>
      <c r="P64" s="317"/>
      <c r="Q64" s="317"/>
      <c r="R64" s="317"/>
      <c r="S64" s="317"/>
      <c r="T64" s="317"/>
      <c r="U64" s="317"/>
      <c r="V64" s="317"/>
      <c r="W64" s="317"/>
      <c r="X64" s="317"/>
      <c r="Y64" s="317"/>
      <c r="Z64" s="317"/>
      <c r="AA64" s="317"/>
      <c r="AB64" s="317"/>
      <c r="AC64" s="317"/>
      <c r="AD64" s="317"/>
      <c r="AE64" s="317"/>
      <c r="AF64" s="317"/>
      <c r="AG64" s="284">
        <f>'D.2.2.a.9 - Rozvody tlako...'!J32</f>
        <v>0</v>
      </c>
      <c r="AH64" s="285"/>
      <c r="AI64" s="285"/>
      <c r="AJ64" s="285"/>
      <c r="AK64" s="285"/>
      <c r="AL64" s="285"/>
      <c r="AM64" s="285"/>
      <c r="AN64" s="284">
        <f t="shared" si="0"/>
        <v>0</v>
      </c>
      <c r="AO64" s="285"/>
      <c r="AP64" s="285"/>
      <c r="AQ64" s="82" t="s">
        <v>82</v>
      </c>
      <c r="AR64" s="46"/>
      <c r="AS64" s="83">
        <v>0</v>
      </c>
      <c r="AT64" s="84">
        <f t="shared" si="1"/>
        <v>0</v>
      </c>
      <c r="AU64" s="85">
        <f>'D.2.2.a.9 - Rozvody tlako...'!P89</f>
        <v>0</v>
      </c>
      <c r="AV64" s="84">
        <f>'D.2.2.a.9 - Rozvody tlako...'!J35</f>
        <v>0</v>
      </c>
      <c r="AW64" s="84">
        <f>'D.2.2.a.9 - Rozvody tlako...'!J36</f>
        <v>0</v>
      </c>
      <c r="AX64" s="84">
        <f>'D.2.2.a.9 - Rozvody tlako...'!J37</f>
        <v>0</v>
      </c>
      <c r="AY64" s="84">
        <f>'D.2.2.a.9 - Rozvody tlako...'!J38</f>
        <v>0</v>
      </c>
      <c r="AZ64" s="84">
        <f>'D.2.2.a.9 - Rozvody tlako...'!F35</f>
        <v>0</v>
      </c>
      <c r="BA64" s="84">
        <f>'D.2.2.a.9 - Rozvody tlako...'!F36</f>
        <v>0</v>
      </c>
      <c r="BB64" s="84">
        <f>'D.2.2.a.9 - Rozvody tlako...'!F37</f>
        <v>0</v>
      </c>
      <c r="BC64" s="84">
        <f>'D.2.2.a.9 - Rozvody tlako...'!F38</f>
        <v>0</v>
      </c>
      <c r="BD64" s="86">
        <f>'D.2.2.a.9 - Rozvody tlako...'!F39</f>
        <v>0</v>
      </c>
      <c r="BT64" s="26" t="s">
        <v>78</v>
      </c>
      <c r="BV64" s="26" t="s">
        <v>71</v>
      </c>
      <c r="BW64" s="26" t="s">
        <v>107</v>
      </c>
      <c r="BX64" s="26" t="s">
        <v>77</v>
      </c>
      <c r="CL64" s="26" t="s">
        <v>19</v>
      </c>
    </row>
    <row r="65" spans="1:91" s="6" customFormat="1" ht="16.5" customHeight="1">
      <c r="B65" s="72"/>
      <c r="C65" s="73"/>
      <c r="D65" s="316" t="s">
        <v>108</v>
      </c>
      <c r="E65" s="316"/>
      <c r="F65" s="316"/>
      <c r="G65" s="316"/>
      <c r="H65" s="316"/>
      <c r="I65" s="74"/>
      <c r="J65" s="316" t="s">
        <v>109</v>
      </c>
      <c r="K65" s="316"/>
      <c r="L65" s="316"/>
      <c r="M65" s="316"/>
      <c r="N65" s="316"/>
      <c r="O65" s="316"/>
      <c r="P65" s="316"/>
      <c r="Q65" s="316"/>
      <c r="R65" s="316"/>
      <c r="S65" s="316"/>
      <c r="T65" s="316"/>
      <c r="U65" s="316"/>
      <c r="V65" s="316"/>
      <c r="W65" s="316"/>
      <c r="X65" s="316"/>
      <c r="Y65" s="316"/>
      <c r="Z65" s="316"/>
      <c r="AA65" s="316"/>
      <c r="AB65" s="316"/>
      <c r="AC65" s="316"/>
      <c r="AD65" s="316"/>
      <c r="AE65" s="316"/>
      <c r="AF65" s="316"/>
      <c r="AG65" s="283">
        <f>ROUND(SUM(AG66:AG68),2)</f>
        <v>0</v>
      </c>
      <c r="AH65" s="282"/>
      <c r="AI65" s="282"/>
      <c r="AJ65" s="282"/>
      <c r="AK65" s="282"/>
      <c r="AL65" s="282"/>
      <c r="AM65" s="282"/>
      <c r="AN65" s="281">
        <f t="shared" si="0"/>
        <v>0</v>
      </c>
      <c r="AO65" s="282"/>
      <c r="AP65" s="282"/>
      <c r="AQ65" s="75" t="s">
        <v>75</v>
      </c>
      <c r="AR65" s="72"/>
      <c r="AS65" s="76">
        <f>ROUND(SUM(AS66:AS68),2)</f>
        <v>0</v>
      </c>
      <c r="AT65" s="77">
        <f t="shared" si="1"/>
        <v>0</v>
      </c>
      <c r="AU65" s="78">
        <f>ROUND(SUM(AU66:AU68),5)</f>
        <v>0</v>
      </c>
      <c r="AV65" s="77">
        <f>ROUND(AZ65*L29,2)</f>
        <v>0</v>
      </c>
      <c r="AW65" s="77">
        <f>ROUND(BA65*L30,2)</f>
        <v>0</v>
      </c>
      <c r="AX65" s="77">
        <f>ROUND(BB65*L29,2)</f>
        <v>0</v>
      </c>
      <c r="AY65" s="77">
        <f>ROUND(BC65*L30,2)</f>
        <v>0</v>
      </c>
      <c r="AZ65" s="77">
        <f>ROUND(SUM(AZ66:AZ68),2)</f>
        <v>0</v>
      </c>
      <c r="BA65" s="77">
        <f>ROUND(SUM(BA66:BA68),2)</f>
        <v>0</v>
      </c>
      <c r="BB65" s="77">
        <f>ROUND(SUM(BB66:BB68),2)</f>
        <v>0</v>
      </c>
      <c r="BC65" s="77">
        <f>ROUND(SUM(BC66:BC68),2)</f>
        <v>0</v>
      </c>
      <c r="BD65" s="79">
        <f>ROUND(SUM(BD66:BD68),2)</f>
        <v>0</v>
      </c>
      <c r="BS65" s="80" t="s">
        <v>68</v>
      </c>
      <c r="BT65" s="80" t="s">
        <v>76</v>
      </c>
      <c r="BU65" s="80" t="s">
        <v>70</v>
      </c>
      <c r="BV65" s="80" t="s">
        <v>71</v>
      </c>
      <c r="BW65" s="80" t="s">
        <v>110</v>
      </c>
      <c r="BX65" s="80" t="s">
        <v>5</v>
      </c>
      <c r="CL65" s="80" t="s">
        <v>19</v>
      </c>
      <c r="CM65" s="80" t="s">
        <v>78</v>
      </c>
    </row>
    <row r="66" spans="1:91" s="3" customFormat="1" ht="23.25" customHeight="1">
      <c r="A66" s="81" t="s">
        <v>79</v>
      </c>
      <c r="B66" s="46"/>
      <c r="C66" s="9"/>
      <c r="D66" s="9"/>
      <c r="E66" s="317" t="s">
        <v>80</v>
      </c>
      <c r="F66" s="317"/>
      <c r="G66" s="317"/>
      <c r="H66" s="317"/>
      <c r="I66" s="317"/>
      <c r="J66" s="9"/>
      <c r="K66" s="317" t="s">
        <v>111</v>
      </c>
      <c r="L66" s="317"/>
      <c r="M66" s="317"/>
      <c r="N66" s="317"/>
      <c r="O66" s="317"/>
      <c r="P66" s="317"/>
      <c r="Q66" s="317"/>
      <c r="R66" s="317"/>
      <c r="S66" s="317"/>
      <c r="T66" s="317"/>
      <c r="U66" s="317"/>
      <c r="V66" s="317"/>
      <c r="W66" s="317"/>
      <c r="X66" s="317"/>
      <c r="Y66" s="317"/>
      <c r="Z66" s="317"/>
      <c r="AA66" s="317"/>
      <c r="AB66" s="317"/>
      <c r="AC66" s="317"/>
      <c r="AD66" s="317"/>
      <c r="AE66" s="317"/>
      <c r="AF66" s="317"/>
      <c r="AG66" s="284">
        <f>'D.2.2.a.1A - Stavební část'!J32</f>
        <v>0</v>
      </c>
      <c r="AH66" s="285"/>
      <c r="AI66" s="285"/>
      <c r="AJ66" s="285"/>
      <c r="AK66" s="285"/>
      <c r="AL66" s="285"/>
      <c r="AM66" s="285"/>
      <c r="AN66" s="284">
        <f t="shared" si="0"/>
        <v>0</v>
      </c>
      <c r="AO66" s="285"/>
      <c r="AP66" s="285"/>
      <c r="AQ66" s="82" t="s">
        <v>82</v>
      </c>
      <c r="AR66" s="46"/>
      <c r="AS66" s="83">
        <v>0</v>
      </c>
      <c r="AT66" s="84">
        <f t="shared" si="1"/>
        <v>0</v>
      </c>
      <c r="AU66" s="85">
        <f>'D.2.2.a.1A - Stavební část'!P106</f>
        <v>0</v>
      </c>
      <c r="AV66" s="84">
        <f>'D.2.2.a.1A - Stavební část'!J35</f>
        <v>0</v>
      </c>
      <c r="AW66" s="84">
        <f>'D.2.2.a.1A - Stavební část'!J36</f>
        <v>0</v>
      </c>
      <c r="AX66" s="84">
        <f>'D.2.2.a.1A - Stavební část'!J37</f>
        <v>0</v>
      </c>
      <c r="AY66" s="84">
        <f>'D.2.2.a.1A - Stavební část'!J38</f>
        <v>0</v>
      </c>
      <c r="AZ66" s="84">
        <f>'D.2.2.a.1A - Stavební část'!F35</f>
        <v>0</v>
      </c>
      <c r="BA66" s="84">
        <f>'D.2.2.a.1A - Stavební část'!F36</f>
        <v>0</v>
      </c>
      <c r="BB66" s="84">
        <f>'D.2.2.a.1A - Stavební část'!F37</f>
        <v>0</v>
      </c>
      <c r="BC66" s="84">
        <f>'D.2.2.a.1A - Stavební část'!F38</f>
        <v>0</v>
      </c>
      <c r="BD66" s="86">
        <f>'D.2.2.a.1A - Stavební část'!F39</f>
        <v>0</v>
      </c>
      <c r="BT66" s="26" t="s">
        <v>78</v>
      </c>
      <c r="BV66" s="26" t="s">
        <v>71</v>
      </c>
      <c r="BW66" s="26" t="s">
        <v>112</v>
      </c>
      <c r="BX66" s="26" t="s">
        <v>110</v>
      </c>
      <c r="CL66" s="26" t="s">
        <v>19</v>
      </c>
    </row>
    <row r="67" spans="1:91" s="3" customFormat="1" ht="23.25" customHeight="1">
      <c r="A67" s="81" t="s">
        <v>79</v>
      </c>
      <c r="B67" s="46"/>
      <c r="C67" s="9"/>
      <c r="D67" s="9"/>
      <c r="E67" s="317" t="s">
        <v>84</v>
      </c>
      <c r="F67" s="317"/>
      <c r="G67" s="317"/>
      <c r="H67" s="317"/>
      <c r="I67" s="317"/>
      <c r="J67" s="9"/>
      <c r="K67" s="317" t="s">
        <v>85</v>
      </c>
      <c r="L67" s="317"/>
      <c r="M67" s="317"/>
      <c r="N67" s="317"/>
      <c r="O67" s="317"/>
      <c r="P67" s="317"/>
      <c r="Q67" s="317"/>
      <c r="R67" s="317"/>
      <c r="S67" s="317"/>
      <c r="T67" s="317"/>
      <c r="U67" s="317"/>
      <c r="V67" s="317"/>
      <c r="W67" s="317"/>
      <c r="X67" s="317"/>
      <c r="Y67" s="317"/>
      <c r="Z67" s="317"/>
      <c r="AA67" s="317"/>
      <c r="AB67" s="317"/>
      <c r="AC67" s="317"/>
      <c r="AD67" s="317"/>
      <c r="AE67" s="317"/>
      <c r="AF67" s="317"/>
      <c r="AG67" s="284">
        <f>'D.2.2.a.1B - Bourací práce_01'!J32</f>
        <v>0</v>
      </c>
      <c r="AH67" s="285"/>
      <c r="AI67" s="285"/>
      <c r="AJ67" s="285"/>
      <c r="AK67" s="285"/>
      <c r="AL67" s="285"/>
      <c r="AM67" s="285"/>
      <c r="AN67" s="284">
        <f t="shared" si="0"/>
        <v>0</v>
      </c>
      <c r="AO67" s="285"/>
      <c r="AP67" s="285"/>
      <c r="AQ67" s="82" t="s">
        <v>82</v>
      </c>
      <c r="AR67" s="46"/>
      <c r="AS67" s="83">
        <v>0</v>
      </c>
      <c r="AT67" s="84">
        <f t="shared" si="1"/>
        <v>0</v>
      </c>
      <c r="AU67" s="85">
        <f>'D.2.2.a.1B - Bourací práce_01'!P89</f>
        <v>0</v>
      </c>
      <c r="AV67" s="84">
        <f>'D.2.2.a.1B - Bourací práce_01'!J35</f>
        <v>0</v>
      </c>
      <c r="AW67" s="84">
        <f>'D.2.2.a.1B - Bourací práce_01'!J36</f>
        <v>0</v>
      </c>
      <c r="AX67" s="84">
        <f>'D.2.2.a.1B - Bourací práce_01'!J37</f>
        <v>0</v>
      </c>
      <c r="AY67" s="84">
        <f>'D.2.2.a.1B - Bourací práce_01'!J38</f>
        <v>0</v>
      </c>
      <c r="AZ67" s="84">
        <f>'D.2.2.a.1B - Bourací práce_01'!F35</f>
        <v>0</v>
      </c>
      <c r="BA67" s="84">
        <f>'D.2.2.a.1B - Bourací práce_01'!F36</f>
        <v>0</v>
      </c>
      <c r="BB67" s="84">
        <f>'D.2.2.a.1B - Bourací práce_01'!F37</f>
        <v>0</v>
      </c>
      <c r="BC67" s="84">
        <f>'D.2.2.a.1B - Bourací práce_01'!F38</f>
        <v>0</v>
      </c>
      <c r="BD67" s="86">
        <f>'D.2.2.a.1B - Bourací práce_01'!F39</f>
        <v>0</v>
      </c>
      <c r="BT67" s="26" t="s">
        <v>78</v>
      </c>
      <c r="BV67" s="26" t="s">
        <v>71</v>
      </c>
      <c r="BW67" s="26" t="s">
        <v>113</v>
      </c>
      <c r="BX67" s="26" t="s">
        <v>110</v>
      </c>
      <c r="CL67" s="26" t="s">
        <v>19</v>
      </c>
    </row>
    <row r="68" spans="1:91" s="3" customFormat="1" ht="16.5" customHeight="1">
      <c r="A68" s="81" t="s">
        <v>79</v>
      </c>
      <c r="B68" s="46"/>
      <c r="C68" s="9"/>
      <c r="D68" s="9"/>
      <c r="E68" s="317" t="s">
        <v>96</v>
      </c>
      <c r="F68" s="317"/>
      <c r="G68" s="317"/>
      <c r="H68" s="317"/>
      <c r="I68" s="317"/>
      <c r="J68" s="9"/>
      <c r="K68" s="317" t="s">
        <v>114</v>
      </c>
      <c r="L68" s="317"/>
      <c r="M68" s="317"/>
      <c r="N68" s="317"/>
      <c r="O68" s="317"/>
      <c r="P68" s="317"/>
      <c r="Q68" s="317"/>
      <c r="R68" s="317"/>
      <c r="S68" s="317"/>
      <c r="T68" s="317"/>
      <c r="U68" s="317"/>
      <c r="V68" s="317"/>
      <c r="W68" s="317"/>
      <c r="X68" s="317"/>
      <c r="Y68" s="317"/>
      <c r="Z68" s="317"/>
      <c r="AA68" s="317"/>
      <c r="AB68" s="317"/>
      <c r="AC68" s="317"/>
      <c r="AD68" s="317"/>
      <c r="AE68" s="317"/>
      <c r="AF68" s="317"/>
      <c r="AG68" s="284">
        <f>'D.2.2.a.6- - Elektroinsta..._01'!J32</f>
        <v>0</v>
      </c>
      <c r="AH68" s="285"/>
      <c r="AI68" s="285"/>
      <c r="AJ68" s="285"/>
      <c r="AK68" s="285"/>
      <c r="AL68" s="285"/>
      <c r="AM68" s="285"/>
      <c r="AN68" s="284">
        <f t="shared" si="0"/>
        <v>0</v>
      </c>
      <c r="AO68" s="285"/>
      <c r="AP68" s="285"/>
      <c r="AQ68" s="82" t="s">
        <v>82</v>
      </c>
      <c r="AR68" s="46"/>
      <c r="AS68" s="83">
        <v>0</v>
      </c>
      <c r="AT68" s="84">
        <f t="shared" si="1"/>
        <v>0</v>
      </c>
      <c r="AU68" s="85">
        <f>'D.2.2.a.6- - Elektroinsta..._01'!P96</f>
        <v>0</v>
      </c>
      <c r="AV68" s="84">
        <f>'D.2.2.a.6- - Elektroinsta..._01'!J35</f>
        <v>0</v>
      </c>
      <c r="AW68" s="84">
        <f>'D.2.2.a.6- - Elektroinsta..._01'!J36</f>
        <v>0</v>
      </c>
      <c r="AX68" s="84">
        <f>'D.2.2.a.6- - Elektroinsta..._01'!J37</f>
        <v>0</v>
      </c>
      <c r="AY68" s="84">
        <f>'D.2.2.a.6- - Elektroinsta..._01'!J38</f>
        <v>0</v>
      </c>
      <c r="AZ68" s="84">
        <f>'D.2.2.a.6- - Elektroinsta..._01'!F35</f>
        <v>0</v>
      </c>
      <c r="BA68" s="84">
        <f>'D.2.2.a.6- - Elektroinsta..._01'!F36</f>
        <v>0</v>
      </c>
      <c r="BB68" s="84">
        <f>'D.2.2.a.6- - Elektroinsta..._01'!F37</f>
        <v>0</v>
      </c>
      <c r="BC68" s="84">
        <f>'D.2.2.a.6- - Elektroinsta..._01'!F38</f>
        <v>0</v>
      </c>
      <c r="BD68" s="86">
        <f>'D.2.2.a.6- - Elektroinsta..._01'!F39</f>
        <v>0</v>
      </c>
      <c r="BT68" s="26" t="s">
        <v>78</v>
      </c>
      <c r="BV68" s="26" t="s">
        <v>71</v>
      </c>
      <c r="BW68" s="26" t="s">
        <v>115</v>
      </c>
      <c r="BX68" s="26" t="s">
        <v>110</v>
      </c>
      <c r="CL68" s="26" t="s">
        <v>19</v>
      </c>
    </row>
    <row r="69" spans="1:91" s="6" customFormat="1" ht="16.5" customHeight="1">
      <c r="B69" s="72"/>
      <c r="C69" s="73"/>
      <c r="D69" s="316" t="s">
        <v>116</v>
      </c>
      <c r="E69" s="316"/>
      <c r="F69" s="316"/>
      <c r="G69" s="316"/>
      <c r="H69" s="316"/>
      <c r="I69" s="74"/>
      <c r="J69" s="316" t="s">
        <v>117</v>
      </c>
      <c r="K69" s="316"/>
      <c r="L69" s="316"/>
      <c r="M69" s="316"/>
      <c r="N69" s="316"/>
      <c r="O69" s="316"/>
      <c r="P69" s="316"/>
      <c r="Q69" s="316"/>
      <c r="R69" s="316"/>
      <c r="S69" s="316"/>
      <c r="T69" s="316"/>
      <c r="U69" s="316"/>
      <c r="V69" s="316"/>
      <c r="W69" s="316"/>
      <c r="X69" s="316"/>
      <c r="Y69" s="316"/>
      <c r="Z69" s="316"/>
      <c r="AA69" s="316"/>
      <c r="AB69" s="316"/>
      <c r="AC69" s="316"/>
      <c r="AD69" s="316"/>
      <c r="AE69" s="316"/>
      <c r="AF69" s="316"/>
      <c r="AG69" s="283">
        <f>ROUND(AG70,2)</f>
        <v>0</v>
      </c>
      <c r="AH69" s="282"/>
      <c r="AI69" s="282"/>
      <c r="AJ69" s="282"/>
      <c r="AK69" s="282"/>
      <c r="AL69" s="282"/>
      <c r="AM69" s="282"/>
      <c r="AN69" s="281">
        <f t="shared" si="0"/>
        <v>0</v>
      </c>
      <c r="AO69" s="282"/>
      <c r="AP69" s="282"/>
      <c r="AQ69" s="75" t="s">
        <v>75</v>
      </c>
      <c r="AR69" s="72"/>
      <c r="AS69" s="76">
        <f>ROUND(AS70,2)</f>
        <v>0</v>
      </c>
      <c r="AT69" s="77">
        <f t="shared" si="1"/>
        <v>0</v>
      </c>
      <c r="AU69" s="78">
        <f>ROUND(AU70,5)</f>
        <v>0</v>
      </c>
      <c r="AV69" s="77">
        <f>ROUND(AZ69*L29,2)</f>
        <v>0</v>
      </c>
      <c r="AW69" s="77">
        <f>ROUND(BA69*L30,2)</f>
        <v>0</v>
      </c>
      <c r="AX69" s="77">
        <f>ROUND(BB69*L29,2)</f>
        <v>0</v>
      </c>
      <c r="AY69" s="77">
        <f>ROUND(BC69*L30,2)</f>
        <v>0</v>
      </c>
      <c r="AZ69" s="77">
        <f>ROUND(AZ70,2)</f>
        <v>0</v>
      </c>
      <c r="BA69" s="77">
        <f>ROUND(BA70,2)</f>
        <v>0</v>
      </c>
      <c r="BB69" s="77">
        <f>ROUND(BB70,2)</f>
        <v>0</v>
      </c>
      <c r="BC69" s="77">
        <f>ROUND(BC70,2)</f>
        <v>0</v>
      </c>
      <c r="BD69" s="79">
        <f>ROUND(BD70,2)</f>
        <v>0</v>
      </c>
      <c r="BS69" s="80" t="s">
        <v>68</v>
      </c>
      <c r="BT69" s="80" t="s">
        <v>76</v>
      </c>
      <c r="BU69" s="80" t="s">
        <v>70</v>
      </c>
      <c r="BV69" s="80" t="s">
        <v>71</v>
      </c>
      <c r="BW69" s="80" t="s">
        <v>118</v>
      </c>
      <c r="BX69" s="80" t="s">
        <v>5</v>
      </c>
      <c r="CL69" s="80" t="s">
        <v>19</v>
      </c>
      <c r="CM69" s="80" t="s">
        <v>78</v>
      </c>
    </row>
    <row r="70" spans="1:91" s="3" customFormat="1" ht="16.5" customHeight="1">
      <c r="A70" s="81" t="s">
        <v>79</v>
      </c>
      <c r="B70" s="46"/>
      <c r="C70" s="9"/>
      <c r="D70" s="9"/>
      <c r="E70" s="317" t="s">
        <v>119</v>
      </c>
      <c r="F70" s="317"/>
      <c r="G70" s="317"/>
      <c r="H70" s="317"/>
      <c r="I70" s="317"/>
      <c r="J70" s="9"/>
      <c r="K70" s="317" t="s">
        <v>120</v>
      </c>
      <c r="L70" s="317"/>
      <c r="M70" s="317"/>
      <c r="N70" s="317"/>
      <c r="O70" s="317"/>
      <c r="P70" s="317"/>
      <c r="Q70" s="317"/>
      <c r="R70" s="317"/>
      <c r="S70" s="317"/>
      <c r="T70" s="317"/>
      <c r="U70" s="317"/>
      <c r="V70" s="317"/>
      <c r="W70" s="317"/>
      <c r="X70" s="317"/>
      <c r="Y70" s="317"/>
      <c r="Z70" s="317"/>
      <c r="AA70" s="317"/>
      <c r="AB70" s="317"/>
      <c r="AC70" s="317"/>
      <c r="AD70" s="317"/>
      <c r="AE70" s="317"/>
      <c r="AF70" s="317"/>
      <c r="AG70" s="284">
        <f>'D.2.1.g - Vnejsí kanaliza...'!J32</f>
        <v>0</v>
      </c>
      <c r="AH70" s="285"/>
      <c r="AI70" s="285"/>
      <c r="AJ70" s="285"/>
      <c r="AK70" s="285"/>
      <c r="AL70" s="285"/>
      <c r="AM70" s="285"/>
      <c r="AN70" s="284">
        <f t="shared" si="0"/>
        <v>0</v>
      </c>
      <c r="AO70" s="285"/>
      <c r="AP70" s="285"/>
      <c r="AQ70" s="82" t="s">
        <v>82</v>
      </c>
      <c r="AR70" s="46"/>
      <c r="AS70" s="83">
        <v>0</v>
      </c>
      <c r="AT70" s="84">
        <f t="shared" si="1"/>
        <v>0</v>
      </c>
      <c r="AU70" s="85">
        <f>'D.2.1.g - Vnejsí kanaliza...'!P99</f>
        <v>0</v>
      </c>
      <c r="AV70" s="84">
        <f>'D.2.1.g - Vnejsí kanaliza...'!J35</f>
        <v>0</v>
      </c>
      <c r="AW70" s="84">
        <f>'D.2.1.g - Vnejsí kanaliza...'!J36</f>
        <v>0</v>
      </c>
      <c r="AX70" s="84">
        <f>'D.2.1.g - Vnejsí kanaliza...'!J37</f>
        <v>0</v>
      </c>
      <c r="AY70" s="84">
        <f>'D.2.1.g - Vnejsí kanaliza...'!J38</f>
        <v>0</v>
      </c>
      <c r="AZ70" s="84">
        <f>'D.2.1.g - Vnejsí kanaliza...'!F35</f>
        <v>0</v>
      </c>
      <c r="BA70" s="84">
        <f>'D.2.1.g - Vnejsí kanaliza...'!F36</f>
        <v>0</v>
      </c>
      <c r="BB70" s="84">
        <f>'D.2.1.g - Vnejsí kanaliza...'!F37</f>
        <v>0</v>
      </c>
      <c r="BC70" s="84">
        <f>'D.2.1.g - Vnejsí kanaliza...'!F38</f>
        <v>0</v>
      </c>
      <c r="BD70" s="86">
        <f>'D.2.1.g - Vnejsí kanaliza...'!F39</f>
        <v>0</v>
      </c>
      <c r="BT70" s="26" t="s">
        <v>78</v>
      </c>
      <c r="BV70" s="26" t="s">
        <v>71</v>
      </c>
      <c r="BW70" s="26" t="s">
        <v>121</v>
      </c>
      <c r="BX70" s="26" t="s">
        <v>118</v>
      </c>
      <c r="CL70" s="26" t="s">
        <v>19</v>
      </c>
    </row>
    <row r="71" spans="1:91" s="6" customFormat="1" ht="16.5" customHeight="1">
      <c r="B71" s="72"/>
      <c r="C71" s="73"/>
      <c r="D71" s="316" t="s">
        <v>122</v>
      </c>
      <c r="E71" s="316"/>
      <c r="F71" s="316"/>
      <c r="G71" s="316"/>
      <c r="H71" s="316"/>
      <c r="I71" s="74"/>
      <c r="J71" s="316" t="s">
        <v>123</v>
      </c>
      <c r="K71" s="316"/>
      <c r="L71" s="316"/>
      <c r="M71" s="316"/>
      <c r="N71" s="316"/>
      <c r="O71" s="316"/>
      <c r="P71" s="316"/>
      <c r="Q71" s="316"/>
      <c r="R71" s="316"/>
      <c r="S71" s="316"/>
      <c r="T71" s="316"/>
      <c r="U71" s="316"/>
      <c r="V71" s="316"/>
      <c r="W71" s="316"/>
      <c r="X71" s="316"/>
      <c r="Y71" s="316"/>
      <c r="Z71" s="316"/>
      <c r="AA71" s="316"/>
      <c r="AB71" s="316"/>
      <c r="AC71" s="316"/>
      <c r="AD71" s="316"/>
      <c r="AE71" s="316"/>
      <c r="AF71" s="316"/>
      <c r="AG71" s="283">
        <f>ROUND(AG72,2)</f>
        <v>0</v>
      </c>
      <c r="AH71" s="282"/>
      <c r="AI71" s="282"/>
      <c r="AJ71" s="282"/>
      <c r="AK71" s="282"/>
      <c r="AL71" s="282"/>
      <c r="AM71" s="282"/>
      <c r="AN71" s="281">
        <f t="shared" si="0"/>
        <v>0</v>
      </c>
      <c r="AO71" s="282"/>
      <c r="AP71" s="282"/>
      <c r="AQ71" s="75" t="s">
        <v>75</v>
      </c>
      <c r="AR71" s="72"/>
      <c r="AS71" s="76">
        <f>ROUND(AS72,2)</f>
        <v>0</v>
      </c>
      <c r="AT71" s="77">
        <f t="shared" si="1"/>
        <v>0</v>
      </c>
      <c r="AU71" s="78">
        <f>ROUND(AU72,5)</f>
        <v>0</v>
      </c>
      <c r="AV71" s="77">
        <f>ROUND(AZ71*L29,2)</f>
        <v>0</v>
      </c>
      <c r="AW71" s="77">
        <f>ROUND(BA71*L30,2)</f>
        <v>0</v>
      </c>
      <c r="AX71" s="77">
        <f>ROUND(BB71*L29,2)</f>
        <v>0</v>
      </c>
      <c r="AY71" s="77">
        <f>ROUND(BC71*L30,2)</f>
        <v>0</v>
      </c>
      <c r="AZ71" s="77">
        <f>ROUND(AZ72,2)</f>
        <v>0</v>
      </c>
      <c r="BA71" s="77">
        <f>ROUND(BA72,2)</f>
        <v>0</v>
      </c>
      <c r="BB71" s="77">
        <f>ROUND(BB72,2)</f>
        <v>0</v>
      </c>
      <c r="BC71" s="77">
        <f>ROUND(BC72,2)</f>
        <v>0</v>
      </c>
      <c r="BD71" s="79">
        <f>ROUND(BD72,2)</f>
        <v>0</v>
      </c>
      <c r="BS71" s="80" t="s">
        <v>68</v>
      </c>
      <c r="BT71" s="80" t="s">
        <v>76</v>
      </c>
      <c r="BU71" s="80" t="s">
        <v>70</v>
      </c>
      <c r="BV71" s="80" t="s">
        <v>71</v>
      </c>
      <c r="BW71" s="80" t="s">
        <v>124</v>
      </c>
      <c r="BX71" s="80" t="s">
        <v>5</v>
      </c>
      <c r="CL71" s="80" t="s">
        <v>19</v>
      </c>
      <c r="CM71" s="80" t="s">
        <v>78</v>
      </c>
    </row>
    <row r="72" spans="1:91" s="3" customFormat="1" ht="16.5" customHeight="1">
      <c r="A72" s="81" t="s">
        <v>79</v>
      </c>
      <c r="B72" s="46"/>
      <c r="C72" s="9"/>
      <c r="D72" s="9"/>
      <c r="E72" s="317" t="s">
        <v>125</v>
      </c>
      <c r="F72" s="317"/>
      <c r="G72" s="317"/>
      <c r="H72" s="317"/>
      <c r="I72" s="317"/>
      <c r="J72" s="9"/>
      <c r="K72" s="317" t="s">
        <v>126</v>
      </c>
      <c r="L72" s="317"/>
      <c r="M72" s="317"/>
      <c r="N72" s="317"/>
      <c r="O72" s="317"/>
      <c r="P72" s="317"/>
      <c r="Q72" s="317"/>
      <c r="R72" s="317"/>
      <c r="S72" s="317"/>
      <c r="T72" s="317"/>
      <c r="U72" s="317"/>
      <c r="V72" s="317"/>
      <c r="W72" s="317"/>
      <c r="X72" s="317"/>
      <c r="Y72" s="317"/>
      <c r="Z72" s="317"/>
      <c r="AA72" s="317"/>
      <c r="AB72" s="317"/>
      <c r="AC72" s="317"/>
      <c r="AD72" s="317"/>
      <c r="AE72" s="317"/>
      <c r="AF72" s="317"/>
      <c r="AG72" s="284">
        <f>'D.2.1.i - Pozemni komunik...'!J32</f>
        <v>0</v>
      </c>
      <c r="AH72" s="285"/>
      <c r="AI72" s="285"/>
      <c r="AJ72" s="285"/>
      <c r="AK72" s="285"/>
      <c r="AL72" s="285"/>
      <c r="AM72" s="285"/>
      <c r="AN72" s="284">
        <f t="shared" si="0"/>
        <v>0</v>
      </c>
      <c r="AO72" s="285"/>
      <c r="AP72" s="285"/>
      <c r="AQ72" s="82" t="s">
        <v>82</v>
      </c>
      <c r="AR72" s="46"/>
      <c r="AS72" s="83">
        <v>0</v>
      </c>
      <c r="AT72" s="84">
        <f t="shared" si="1"/>
        <v>0</v>
      </c>
      <c r="AU72" s="85">
        <f>'D.2.1.i - Pozemni komunik...'!P95</f>
        <v>0</v>
      </c>
      <c r="AV72" s="84">
        <f>'D.2.1.i - Pozemni komunik...'!J35</f>
        <v>0</v>
      </c>
      <c r="AW72" s="84">
        <f>'D.2.1.i - Pozemni komunik...'!J36</f>
        <v>0</v>
      </c>
      <c r="AX72" s="84">
        <f>'D.2.1.i - Pozemni komunik...'!J37</f>
        <v>0</v>
      </c>
      <c r="AY72" s="84">
        <f>'D.2.1.i - Pozemni komunik...'!J38</f>
        <v>0</v>
      </c>
      <c r="AZ72" s="84">
        <f>'D.2.1.i - Pozemni komunik...'!F35</f>
        <v>0</v>
      </c>
      <c r="BA72" s="84">
        <f>'D.2.1.i - Pozemni komunik...'!F36</f>
        <v>0</v>
      </c>
      <c r="BB72" s="84">
        <f>'D.2.1.i - Pozemni komunik...'!F37</f>
        <v>0</v>
      </c>
      <c r="BC72" s="84">
        <f>'D.2.1.i - Pozemni komunik...'!F38</f>
        <v>0</v>
      </c>
      <c r="BD72" s="86">
        <f>'D.2.1.i - Pozemni komunik...'!F39</f>
        <v>0</v>
      </c>
      <c r="BT72" s="26" t="s">
        <v>78</v>
      </c>
      <c r="BV72" s="26" t="s">
        <v>71</v>
      </c>
      <c r="BW72" s="26" t="s">
        <v>127</v>
      </c>
      <c r="BX72" s="26" t="s">
        <v>124</v>
      </c>
      <c r="CL72" s="26" t="s">
        <v>19</v>
      </c>
    </row>
    <row r="73" spans="1:91" s="6" customFormat="1" ht="24.75" customHeight="1">
      <c r="A73" s="81" t="s">
        <v>79</v>
      </c>
      <c r="B73" s="72"/>
      <c r="C73" s="73"/>
      <c r="D73" s="316" t="s">
        <v>128</v>
      </c>
      <c r="E73" s="316"/>
      <c r="F73" s="316"/>
      <c r="G73" s="316"/>
      <c r="H73" s="316"/>
      <c r="I73" s="74"/>
      <c r="J73" s="316" t="s">
        <v>129</v>
      </c>
      <c r="K73" s="316"/>
      <c r="L73" s="316"/>
      <c r="M73" s="316"/>
      <c r="N73" s="316"/>
      <c r="O73" s="316"/>
      <c r="P73" s="316"/>
      <c r="Q73" s="316"/>
      <c r="R73" s="316"/>
      <c r="S73" s="316"/>
      <c r="T73" s="316"/>
      <c r="U73" s="316"/>
      <c r="V73" s="316"/>
      <c r="W73" s="316"/>
      <c r="X73" s="316"/>
      <c r="Y73" s="316"/>
      <c r="Z73" s="316"/>
      <c r="AA73" s="316"/>
      <c r="AB73" s="316"/>
      <c r="AC73" s="316"/>
      <c r="AD73" s="316"/>
      <c r="AE73" s="316"/>
      <c r="AF73" s="316"/>
      <c r="AG73" s="281">
        <f>'SO-98-98 - Vseobecny objekt'!J30</f>
        <v>0</v>
      </c>
      <c r="AH73" s="282"/>
      <c r="AI73" s="282"/>
      <c r="AJ73" s="282"/>
      <c r="AK73" s="282"/>
      <c r="AL73" s="282"/>
      <c r="AM73" s="282"/>
      <c r="AN73" s="281">
        <f t="shared" si="0"/>
        <v>0</v>
      </c>
      <c r="AO73" s="282"/>
      <c r="AP73" s="282"/>
      <c r="AQ73" s="75" t="s">
        <v>75</v>
      </c>
      <c r="AR73" s="72"/>
      <c r="AS73" s="87">
        <v>0</v>
      </c>
      <c r="AT73" s="88">
        <f t="shared" si="1"/>
        <v>0</v>
      </c>
      <c r="AU73" s="89">
        <f>'SO-98-98 - Vseobecny objekt'!P82</f>
        <v>0</v>
      </c>
      <c r="AV73" s="88">
        <f>'SO-98-98 - Vseobecny objekt'!J33</f>
        <v>0</v>
      </c>
      <c r="AW73" s="88">
        <f>'SO-98-98 - Vseobecny objekt'!J34</f>
        <v>0</v>
      </c>
      <c r="AX73" s="88">
        <f>'SO-98-98 - Vseobecny objekt'!J35</f>
        <v>0</v>
      </c>
      <c r="AY73" s="88">
        <f>'SO-98-98 - Vseobecny objekt'!J36</f>
        <v>0</v>
      </c>
      <c r="AZ73" s="88">
        <f>'SO-98-98 - Vseobecny objekt'!F33</f>
        <v>0</v>
      </c>
      <c r="BA73" s="88">
        <f>'SO-98-98 - Vseobecny objekt'!F34</f>
        <v>0</v>
      </c>
      <c r="BB73" s="88">
        <f>'SO-98-98 - Vseobecny objekt'!F35</f>
        <v>0</v>
      </c>
      <c r="BC73" s="88">
        <f>'SO-98-98 - Vseobecny objekt'!F36</f>
        <v>0</v>
      </c>
      <c r="BD73" s="90">
        <f>'SO-98-98 - Vseobecny objekt'!F37</f>
        <v>0</v>
      </c>
      <c r="BT73" s="80" t="s">
        <v>76</v>
      </c>
      <c r="BV73" s="80" t="s">
        <v>71</v>
      </c>
      <c r="BW73" s="80" t="s">
        <v>130</v>
      </c>
      <c r="BX73" s="80" t="s">
        <v>5</v>
      </c>
      <c r="CL73" s="80" t="s">
        <v>19</v>
      </c>
      <c r="CM73" s="80" t="s">
        <v>78</v>
      </c>
    </row>
    <row r="74" spans="1:91" s="1" customFormat="1" ht="30" customHeight="1">
      <c r="B74" s="33"/>
      <c r="AR74" s="33"/>
    </row>
    <row r="75" spans="1:91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33"/>
    </row>
  </sheetData>
  <sheetProtection algorithmName="SHA-512" hashValue="NvfQ6IL+tbSTfgkOdxC+lCNgojhQgbJv5LFzovCcHiL7bxedSRbo05cuoKsw+40xFCcD8k7U9FZy8ai3f3nh9w==" saltValue="Rp4XBEoTHVyZdTvO85yALRO++GkZUifMk2TAFbT/96Aj7z5AiTDoxKTWVDcevwiNQJmQwH+2I1V+nwYUul6UpQ==" spinCount="100000" sheet="1" objects="1" scenarios="1" formatColumns="0" formatRows="0"/>
  <mergeCells count="114">
    <mergeCell ref="E61:I61"/>
    <mergeCell ref="E59:I59"/>
    <mergeCell ref="E60:I60"/>
    <mergeCell ref="E56:I56"/>
    <mergeCell ref="I52:AF52"/>
    <mergeCell ref="J55:AF55"/>
    <mergeCell ref="K56:AF56"/>
    <mergeCell ref="K64:AF64"/>
    <mergeCell ref="K60:AF60"/>
    <mergeCell ref="K57:AF57"/>
    <mergeCell ref="K61:AF61"/>
    <mergeCell ref="K62:AF62"/>
    <mergeCell ref="K63:AF63"/>
    <mergeCell ref="K59:AF59"/>
    <mergeCell ref="K58:AF58"/>
    <mergeCell ref="L45:AO45"/>
    <mergeCell ref="D65:H65"/>
    <mergeCell ref="J65:AF65"/>
    <mergeCell ref="E66:I66"/>
    <mergeCell ref="K66:AF66"/>
    <mergeCell ref="E67:I67"/>
    <mergeCell ref="K67:AF67"/>
    <mergeCell ref="E68:I68"/>
    <mergeCell ref="K68:AF68"/>
    <mergeCell ref="AG54:AM54"/>
    <mergeCell ref="AG64:AM64"/>
    <mergeCell ref="AN64:AP64"/>
    <mergeCell ref="AN57:AP57"/>
    <mergeCell ref="AN60:AP60"/>
    <mergeCell ref="AN55:AP55"/>
    <mergeCell ref="AN62:AP62"/>
    <mergeCell ref="AN58:AP58"/>
    <mergeCell ref="C52:G52"/>
    <mergeCell ref="D55:H55"/>
    <mergeCell ref="E57:I57"/>
    <mergeCell ref="E64:I64"/>
    <mergeCell ref="E58:I58"/>
    <mergeCell ref="E63:I63"/>
    <mergeCell ref="E62:I62"/>
    <mergeCell ref="D69:H69"/>
    <mergeCell ref="J69:AF69"/>
    <mergeCell ref="E70:I70"/>
    <mergeCell ref="K70:AF70"/>
    <mergeCell ref="D71:H71"/>
    <mergeCell ref="J71:AF71"/>
    <mergeCell ref="E72:I72"/>
    <mergeCell ref="K72:AF72"/>
    <mergeCell ref="D73:H73"/>
    <mergeCell ref="J73:AF73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3:AM63"/>
    <mergeCell ref="AG62:AM62"/>
    <mergeCell ref="AG52:AM52"/>
    <mergeCell ref="AG60:AM60"/>
    <mergeCell ref="AG59:AM59"/>
    <mergeCell ref="AG56:AM56"/>
    <mergeCell ref="AG57:AM57"/>
    <mergeCell ref="AG58:AM58"/>
    <mergeCell ref="AG55:AM55"/>
    <mergeCell ref="AM47:AN47"/>
    <mergeCell ref="AM49:AP49"/>
    <mergeCell ref="AM50:AP50"/>
    <mergeCell ref="AN59:AP59"/>
    <mergeCell ref="AN63:AP63"/>
    <mergeCell ref="AN56:AP56"/>
    <mergeCell ref="AN52:AP52"/>
    <mergeCell ref="AN61:AP61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73:AP73"/>
    <mergeCell ref="AG73:AM73"/>
  </mergeCells>
  <hyperlinks>
    <hyperlink ref="A56" location="'D.2.2.a.1A - Stavební část '!C2" display="/" xr:uid="{00000000-0004-0000-0000-000000000000}"/>
    <hyperlink ref="A57" location="'D.2.2.a.1B - Bourací práce'!C2" display="/" xr:uid="{00000000-0004-0000-0000-000001000000}"/>
    <hyperlink ref="A58" location="'D.2.2.a.3 - Zdravotechnika'!C2" display="/" xr:uid="{00000000-0004-0000-0000-000002000000}"/>
    <hyperlink ref="A59" location="'D.2.2.a.4 - Vytápění '!C2" display="/" xr:uid="{00000000-0004-0000-0000-000003000000}"/>
    <hyperlink ref="A60" location="'D.2.2.a.5 - Vzduchotechni...'!C2" display="/" xr:uid="{00000000-0004-0000-0000-000004000000}"/>
    <hyperlink ref="A61" location="'D.2.2.a.6- - Elektroinsta...'!C2" display="/" xr:uid="{00000000-0004-0000-0000-000005000000}"/>
    <hyperlink ref="A62" location="'D.2.2.a.7 - Strukturované...'!C2" display="/" xr:uid="{00000000-0004-0000-0000-000006000000}"/>
    <hyperlink ref="A63" location="'D.2.2.a.8 - Rozhlas'!C2" display="/" xr:uid="{00000000-0004-0000-0000-000007000000}"/>
    <hyperlink ref="A64" location="'D.2.2.a.9 - Rozvody tlako...'!C2" display="/" xr:uid="{00000000-0004-0000-0000-000008000000}"/>
    <hyperlink ref="A66" location="'D.2.2.a.1A - Stavební část'!C2" display="/" xr:uid="{00000000-0004-0000-0000-000009000000}"/>
    <hyperlink ref="A67" location="'D.2.2.a.1B - Bourací práce_01'!C2" display="/" xr:uid="{00000000-0004-0000-0000-00000A000000}"/>
    <hyperlink ref="A68" location="'D.2.2.a.6- - Elektroinsta..._01'!C2" display="/" xr:uid="{00000000-0004-0000-0000-00000B000000}"/>
    <hyperlink ref="A70" location="'D.2.1.g - Vnejsí kanaliza...'!C2" display="/" xr:uid="{00000000-0004-0000-0000-00000C000000}"/>
    <hyperlink ref="A72" location="'D.2.1.i - Pozemni komunik...'!C2" display="/" xr:uid="{00000000-0004-0000-0000-00000D000000}"/>
    <hyperlink ref="A73" location="'SO-98-98 - Vseobecny objekt'!C2" display="/" xr:uid="{00000000-0004-0000-00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0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3154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ROUND((SUM(BE89:BE107)),  2)</f>
        <v>0</v>
      </c>
      <c r="I35" s="94">
        <v>0.21</v>
      </c>
      <c r="J35" s="84">
        <f>ROUND(((SUM(BE89:BE107))*I35),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ROUND((SUM(BF89:BF107)),  2)</f>
        <v>0</v>
      </c>
      <c r="I36" s="94">
        <v>0.15</v>
      </c>
      <c r="J36" s="84">
        <f>ROUND(((SUM(BF89:BF107))*I36),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ROUND((SUM(BG89:BG107)),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ROUND((SUM(BH89:BH107)),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ROUND((SUM(BI89:BI107)),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D.2.2.a.9 - Rozvody tlakového vzduchu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J89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1985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899999999999999" customHeight="1">
      <c r="B65" s="108"/>
      <c r="D65" s="109" t="s">
        <v>3155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8" customFormat="1" ht="24.95" customHeight="1">
      <c r="B66" s="104"/>
      <c r="D66" s="105" t="s">
        <v>154</v>
      </c>
      <c r="E66" s="106"/>
      <c r="F66" s="106"/>
      <c r="G66" s="106"/>
      <c r="H66" s="106"/>
      <c r="I66" s="106"/>
      <c r="J66" s="107">
        <f>J95</f>
        <v>0</v>
      </c>
      <c r="L66" s="104"/>
    </row>
    <row r="67" spans="2:12" s="9" customFormat="1" ht="19.899999999999999" customHeight="1">
      <c r="B67" s="108"/>
      <c r="D67" s="109" t="s">
        <v>3156</v>
      </c>
      <c r="E67" s="110"/>
      <c r="F67" s="110"/>
      <c r="G67" s="110"/>
      <c r="H67" s="110"/>
      <c r="I67" s="110"/>
      <c r="J67" s="111">
        <f>J96</f>
        <v>0</v>
      </c>
      <c r="L67" s="108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169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23" t="str">
        <f>E7</f>
        <v>Parkovací hala HZS JPO Havlíčkův Brod</v>
      </c>
      <c r="F77" s="324"/>
      <c r="G77" s="324"/>
      <c r="H77" s="324"/>
      <c r="L77" s="33"/>
    </row>
    <row r="78" spans="2:12" ht="12" customHeight="1">
      <c r="B78" s="21"/>
      <c r="C78" s="28" t="s">
        <v>132</v>
      </c>
      <c r="L78" s="21"/>
    </row>
    <row r="79" spans="2:12" s="1" customFormat="1" ht="16.5" customHeight="1">
      <c r="B79" s="33"/>
      <c r="E79" s="323" t="s">
        <v>133</v>
      </c>
      <c r="F79" s="322"/>
      <c r="G79" s="322"/>
      <c r="H79" s="322"/>
      <c r="L79" s="33"/>
    </row>
    <row r="80" spans="2:12" s="1" customFormat="1" ht="12" customHeight="1">
      <c r="B80" s="33"/>
      <c r="C80" s="28" t="s">
        <v>134</v>
      </c>
      <c r="L80" s="33"/>
    </row>
    <row r="81" spans="2:65" s="1" customFormat="1" ht="16.5" customHeight="1">
      <c r="B81" s="33"/>
      <c r="E81" s="318" t="str">
        <f>E11</f>
        <v>D.2.2.a.9 - Rozvody tlakového vzduchu</v>
      </c>
      <c r="F81" s="322"/>
      <c r="G81" s="322"/>
      <c r="H81" s="322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 </v>
      </c>
      <c r="I83" s="28" t="s">
        <v>23</v>
      </c>
      <c r="J83" s="50" t="str">
        <f>IF(J14="","",J14)</f>
        <v>11. 5. 2020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E17</f>
        <v xml:space="preserve"> </v>
      </c>
      <c r="I85" s="28" t="s">
        <v>30</v>
      </c>
      <c r="J85" s="31" t="str">
        <f>E23</f>
        <v xml:space="preserve"> </v>
      </c>
      <c r="L85" s="33"/>
    </row>
    <row r="86" spans="2:65" s="1" customFormat="1" ht="15.2" customHeight="1">
      <c r="B86" s="33"/>
      <c r="C86" s="28" t="s">
        <v>28</v>
      </c>
      <c r="F86" s="26" t="str">
        <f>IF(E20="","",E20)</f>
        <v>Vyplň údaj</v>
      </c>
      <c r="I86" s="28" t="s">
        <v>32</v>
      </c>
      <c r="J86" s="31" t="str">
        <f>E26</f>
        <v xml:space="preserve"> 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170</v>
      </c>
      <c r="D88" s="114" t="s">
        <v>54</v>
      </c>
      <c r="E88" s="114" t="s">
        <v>50</v>
      </c>
      <c r="F88" s="114" t="s">
        <v>51</v>
      </c>
      <c r="G88" s="114" t="s">
        <v>171</v>
      </c>
      <c r="H88" s="114" t="s">
        <v>172</v>
      </c>
      <c r="I88" s="114" t="s">
        <v>173</v>
      </c>
      <c r="J88" s="114" t="s">
        <v>138</v>
      </c>
      <c r="K88" s="115" t="s">
        <v>174</v>
      </c>
      <c r="L88" s="112"/>
      <c r="M88" s="57" t="s">
        <v>19</v>
      </c>
      <c r="N88" s="58" t="s">
        <v>39</v>
      </c>
      <c r="O88" s="58" t="s">
        <v>175</v>
      </c>
      <c r="P88" s="58" t="s">
        <v>176</v>
      </c>
      <c r="Q88" s="58" t="s">
        <v>177</v>
      </c>
      <c r="R88" s="58" t="s">
        <v>178</v>
      </c>
      <c r="S88" s="58" t="s">
        <v>179</v>
      </c>
      <c r="T88" s="59" t="s">
        <v>180</v>
      </c>
    </row>
    <row r="89" spans="2:65" s="1" customFormat="1" ht="22.9" customHeight="1">
      <c r="B89" s="33"/>
      <c r="C89" s="62" t="s">
        <v>181</v>
      </c>
      <c r="J89" s="116">
        <f>BK89</f>
        <v>0</v>
      </c>
      <c r="L89" s="33"/>
      <c r="M89" s="60"/>
      <c r="N89" s="51"/>
      <c r="O89" s="51"/>
      <c r="P89" s="117">
        <f>P90+P95</f>
        <v>0</v>
      </c>
      <c r="Q89" s="51"/>
      <c r="R89" s="117">
        <f>R90+R95</f>
        <v>3.3625000000000002E-2</v>
      </c>
      <c r="S89" s="51"/>
      <c r="T89" s="118">
        <f>T90+T95</f>
        <v>0</v>
      </c>
      <c r="AT89" s="18" t="s">
        <v>68</v>
      </c>
      <c r="AU89" s="18" t="s">
        <v>139</v>
      </c>
      <c r="BK89" s="119">
        <f>BK90+BK95</f>
        <v>0</v>
      </c>
    </row>
    <row r="90" spans="2:65" s="11" customFormat="1" ht="25.9" customHeight="1">
      <c r="B90" s="120"/>
      <c r="D90" s="121" t="s">
        <v>68</v>
      </c>
      <c r="E90" s="122" t="s">
        <v>1244</v>
      </c>
      <c r="F90" s="122" t="s">
        <v>2042</v>
      </c>
      <c r="I90" s="123"/>
      <c r="J90" s="124">
        <f>BK90</f>
        <v>0</v>
      </c>
      <c r="L90" s="120"/>
      <c r="M90" s="125"/>
      <c r="P90" s="126">
        <f>P91</f>
        <v>0</v>
      </c>
      <c r="R90" s="126">
        <f>R91</f>
        <v>2.7650000000000001E-2</v>
      </c>
      <c r="T90" s="127">
        <f>T91</f>
        <v>0</v>
      </c>
      <c r="AR90" s="121" t="s">
        <v>78</v>
      </c>
      <c r="AT90" s="128" t="s">
        <v>68</v>
      </c>
      <c r="AU90" s="128" t="s">
        <v>69</v>
      </c>
      <c r="AY90" s="121" t="s">
        <v>184</v>
      </c>
      <c r="BK90" s="129">
        <f>BK91</f>
        <v>0</v>
      </c>
    </row>
    <row r="91" spans="2:65" s="11" customFormat="1" ht="22.9" customHeight="1">
      <c r="B91" s="120"/>
      <c r="D91" s="121" t="s">
        <v>68</v>
      </c>
      <c r="E91" s="130" t="s">
        <v>3157</v>
      </c>
      <c r="F91" s="130" t="s">
        <v>3158</v>
      </c>
      <c r="I91" s="123"/>
      <c r="J91" s="131">
        <f>BK91</f>
        <v>0</v>
      </c>
      <c r="L91" s="120"/>
      <c r="M91" s="125"/>
      <c r="P91" s="126">
        <f>SUM(P92:P94)</f>
        <v>0</v>
      </c>
      <c r="R91" s="126">
        <f>SUM(R92:R94)</f>
        <v>2.7650000000000001E-2</v>
      </c>
      <c r="T91" s="127">
        <f>SUM(T92:T94)</f>
        <v>0</v>
      </c>
      <c r="AR91" s="121" t="s">
        <v>78</v>
      </c>
      <c r="AT91" s="128" t="s">
        <v>68</v>
      </c>
      <c r="AU91" s="128" t="s">
        <v>76</v>
      </c>
      <c r="AY91" s="121" t="s">
        <v>184</v>
      </c>
      <c r="BK91" s="129">
        <f>SUM(BK92:BK94)</f>
        <v>0</v>
      </c>
    </row>
    <row r="92" spans="2:65" s="1" customFormat="1" ht="16.5" customHeight="1">
      <c r="B92" s="33"/>
      <c r="C92" s="132" t="s">
        <v>76</v>
      </c>
      <c r="D92" s="132" t="s">
        <v>186</v>
      </c>
      <c r="E92" s="133" t="s">
        <v>3159</v>
      </c>
      <c r="F92" s="134" t="s">
        <v>3160</v>
      </c>
      <c r="G92" s="135" t="s">
        <v>2137</v>
      </c>
      <c r="H92" s="136">
        <v>1</v>
      </c>
      <c r="I92" s="137"/>
      <c r="J92" s="138">
        <f>ROUND(I92*H92,2)</f>
        <v>0</v>
      </c>
      <c r="K92" s="134" t="s">
        <v>19</v>
      </c>
      <c r="L92" s="33"/>
      <c r="M92" s="139" t="s">
        <v>19</v>
      </c>
      <c r="N92" s="140" t="s">
        <v>40</v>
      </c>
      <c r="P92" s="141">
        <f>O92*H92</f>
        <v>0</v>
      </c>
      <c r="Q92" s="141">
        <v>2.7650000000000001E-2</v>
      </c>
      <c r="R92" s="141">
        <f>Q92*H92</f>
        <v>2.7650000000000001E-2</v>
      </c>
      <c r="S92" s="141">
        <v>0</v>
      </c>
      <c r="T92" s="142">
        <f>S92*H92</f>
        <v>0</v>
      </c>
      <c r="AR92" s="143" t="s">
        <v>303</v>
      </c>
      <c r="AT92" s="143" t="s">
        <v>186</v>
      </c>
      <c r="AU92" s="143" t="s">
        <v>78</v>
      </c>
      <c r="AY92" s="18" t="s">
        <v>184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76</v>
      </c>
      <c r="BK92" s="144">
        <f>ROUND(I92*H92,2)</f>
        <v>0</v>
      </c>
      <c r="BL92" s="18" t="s">
        <v>303</v>
      </c>
      <c r="BM92" s="143" t="s">
        <v>3161</v>
      </c>
    </row>
    <row r="93" spans="2:65" s="1" customFormat="1">
      <c r="B93" s="33"/>
      <c r="D93" s="145" t="s">
        <v>193</v>
      </c>
      <c r="F93" s="146" t="s">
        <v>3162</v>
      </c>
      <c r="I93" s="147"/>
      <c r="L93" s="33"/>
      <c r="M93" s="148"/>
      <c r="T93" s="54"/>
      <c r="AT93" s="18" t="s">
        <v>193</v>
      </c>
      <c r="AU93" s="18" t="s">
        <v>78</v>
      </c>
    </row>
    <row r="94" spans="2:65" s="12" customFormat="1">
      <c r="B94" s="151"/>
      <c r="D94" s="145" t="s">
        <v>197</v>
      </c>
      <c r="E94" s="152" t="s">
        <v>19</v>
      </c>
      <c r="F94" s="153" t="s">
        <v>76</v>
      </c>
      <c r="H94" s="154">
        <v>1</v>
      </c>
      <c r="I94" s="155"/>
      <c r="L94" s="151"/>
      <c r="M94" s="156"/>
      <c r="T94" s="157"/>
      <c r="AT94" s="152" t="s">
        <v>197</v>
      </c>
      <c r="AU94" s="152" t="s">
        <v>78</v>
      </c>
      <c r="AV94" s="12" t="s">
        <v>78</v>
      </c>
      <c r="AW94" s="12" t="s">
        <v>31</v>
      </c>
      <c r="AX94" s="12" t="s">
        <v>76</v>
      </c>
      <c r="AY94" s="152" t="s">
        <v>184</v>
      </c>
    </row>
    <row r="95" spans="2:65" s="11" customFormat="1" ht="25.9" customHeight="1">
      <c r="B95" s="120"/>
      <c r="D95" s="121" t="s">
        <v>68</v>
      </c>
      <c r="E95" s="122" t="s">
        <v>557</v>
      </c>
      <c r="F95" s="122" t="s">
        <v>1232</v>
      </c>
      <c r="I95" s="123"/>
      <c r="J95" s="124">
        <f>BK95</f>
        <v>0</v>
      </c>
      <c r="L95" s="120"/>
      <c r="M95" s="125"/>
      <c r="P95" s="126">
        <f>P96</f>
        <v>0</v>
      </c>
      <c r="R95" s="126">
        <f>R96</f>
        <v>5.9750000000000003E-3</v>
      </c>
      <c r="T95" s="127">
        <f>T96</f>
        <v>0</v>
      </c>
      <c r="AR95" s="121" t="s">
        <v>206</v>
      </c>
      <c r="AT95" s="128" t="s">
        <v>68</v>
      </c>
      <c r="AU95" s="128" t="s">
        <v>69</v>
      </c>
      <c r="AY95" s="121" t="s">
        <v>184</v>
      </c>
      <c r="BK95" s="129">
        <f>BK96</f>
        <v>0</v>
      </c>
    </row>
    <row r="96" spans="2:65" s="11" customFormat="1" ht="22.9" customHeight="1">
      <c r="B96" s="120"/>
      <c r="D96" s="121" t="s">
        <v>68</v>
      </c>
      <c r="E96" s="130" t="s">
        <v>3163</v>
      </c>
      <c r="F96" s="130" t="s">
        <v>3164</v>
      </c>
      <c r="I96" s="123"/>
      <c r="J96" s="131">
        <f>BK96</f>
        <v>0</v>
      </c>
      <c r="L96" s="120"/>
      <c r="M96" s="125"/>
      <c r="P96" s="126">
        <f>SUM(P97:P107)</f>
        <v>0</v>
      </c>
      <c r="R96" s="126">
        <f>SUM(R97:R107)</f>
        <v>5.9750000000000003E-3</v>
      </c>
      <c r="T96" s="127">
        <f>SUM(T97:T107)</f>
        <v>0</v>
      </c>
      <c r="AR96" s="121" t="s">
        <v>206</v>
      </c>
      <c r="AT96" s="128" t="s">
        <v>68</v>
      </c>
      <c r="AU96" s="128" t="s">
        <v>76</v>
      </c>
      <c r="AY96" s="121" t="s">
        <v>184</v>
      </c>
      <c r="BK96" s="129">
        <f>SUM(BK97:BK107)</f>
        <v>0</v>
      </c>
    </row>
    <row r="97" spans="2:65" s="1" customFormat="1" ht="37.9" customHeight="1">
      <c r="B97" s="33"/>
      <c r="C97" s="132" t="s">
        <v>78</v>
      </c>
      <c r="D97" s="132" t="s">
        <v>186</v>
      </c>
      <c r="E97" s="133" t="s">
        <v>3165</v>
      </c>
      <c r="F97" s="134" t="s">
        <v>3166</v>
      </c>
      <c r="G97" s="135" t="s">
        <v>328</v>
      </c>
      <c r="H97" s="136">
        <v>10.5</v>
      </c>
      <c r="I97" s="137"/>
      <c r="J97" s="138">
        <f>ROUND(I97*H97,2)</f>
        <v>0</v>
      </c>
      <c r="K97" s="134" t="s">
        <v>19</v>
      </c>
      <c r="L97" s="33"/>
      <c r="M97" s="139" t="s">
        <v>19</v>
      </c>
      <c r="N97" s="140" t="s">
        <v>40</v>
      </c>
      <c r="P97" s="141">
        <f>O97*H97</f>
        <v>0</v>
      </c>
      <c r="Q97" s="141">
        <v>2.1000000000000001E-4</v>
      </c>
      <c r="R97" s="141">
        <f>Q97*H97</f>
        <v>2.2049999999999999E-3</v>
      </c>
      <c r="S97" s="141">
        <v>0</v>
      </c>
      <c r="T97" s="142">
        <f>S97*H97</f>
        <v>0</v>
      </c>
      <c r="AR97" s="143" t="s">
        <v>661</v>
      </c>
      <c r="AT97" s="143" t="s">
        <v>186</v>
      </c>
      <c r="AU97" s="143" t="s">
        <v>78</v>
      </c>
      <c r="AY97" s="18" t="s">
        <v>184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76</v>
      </c>
      <c r="BK97" s="144">
        <f>ROUND(I97*H97,2)</f>
        <v>0</v>
      </c>
      <c r="BL97" s="18" t="s">
        <v>661</v>
      </c>
      <c r="BM97" s="143" t="s">
        <v>3167</v>
      </c>
    </row>
    <row r="98" spans="2:65" s="1" customFormat="1" ht="19.5">
      <c r="B98" s="33"/>
      <c r="D98" s="145" t="s">
        <v>193</v>
      </c>
      <c r="F98" s="146" t="s">
        <v>3168</v>
      </c>
      <c r="I98" s="147"/>
      <c r="L98" s="33"/>
      <c r="M98" s="148"/>
      <c r="T98" s="54"/>
      <c r="AT98" s="18" t="s">
        <v>193</v>
      </c>
      <c r="AU98" s="18" t="s">
        <v>78</v>
      </c>
    </row>
    <row r="99" spans="2:65" s="12" customFormat="1">
      <c r="B99" s="151"/>
      <c r="D99" s="145" t="s">
        <v>197</v>
      </c>
      <c r="E99" s="152" t="s">
        <v>19</v>
      </c>
      <c r="F99" s="153" t="s">
        <v>3169</v>
      </c>
      <c r="H99" s="154">
        <v>4.5</v>
      </c>
      <c r="I99" s="155"/>
      <c r="L99" s="151"/>
      <c r="M99" s="156"/>
      <c r="T99" s="157"/>
      <c r="AT99" s="152" t="s">
        <v>197</v>
      </c>
      <c r="AU99" s="152" t="s">
        <v>78</v>
      </c>
      <c r="AV99" s="12" t="s">
        <v>78</v>
      </c>
      <c r="AW99" s="12" t="s">
        <v>31</v>
      </c>
      <c r="AX99" s="12" t="s">
        <v>69</v>
      </c>
      <c r="AY99" s="152" t="s">
        <v>184</v>
      </c>
    </row>
    <row r="100" spans="2:65" s="12" customFormat="1">
      <c r="B100" s="151"/>
      <c r="D100" s="145" t="s">
        <v>197</v>
      </c>
      <c r="E100" s="152" t="s">
        <v>19</v>
      </c>
      <c r="F100" s="153" t="s">
        <v>3170</v>
      </c>
      <c r="H100" s="154">
        <v>6</v>
      </c>
      <c r="I100" s="155"/>
      <c r="L100" s="151"/>
      <c r="M100" s="156"/>
      <c r="T100" s="157"/>
      <c r="AT100" s="152" t="s">
        <v>197</v>
      </c>
      <c r="AU100" s="152" t="s">
        <v>78</v>
      </c>
      <c r="AV100" s="12" t="s">
        <v>78</v>
      </c>
      <c r="AW100" s="12" t="s">
        <v>31</v>
      </c>
      <c r="AX100" s="12" t="s">
        <v>69</v>
      </c>
      <c r="AY100" s="152" t="s">
        <v>184</v>
      </c>
    </row>
    <row r="101" spans="2:65" s="13" customFormat="1">
      <c r="B101" s="158"/>
      <c r="D101" s="145" t="s">
        <v>197</v>
      </c>
      <c r="E101" s="159" t="s">
        <v>19</v>
      </c>
      <c r="F101" s="160" t="s">
        <v>205</v>
      </c>
      <c r="H101" s="161">
        <v>10.5</v>
      </c>
      <c r="I101" s="162"/>
      <c r="L101" s="158"/>
      <c r="M101" s="163"/>
      <c r="T101" s="164"/>
      <c r="AT101" s="159" t="s">
        <v>197</v>
      </c>
      <c r="AU101" s="159" t="s">
        <v>78</v>
      </c>
      <c r="AV101" s="13" t="s">
        <v>191</v>
      </c>
      <c r="AW101" s="13" t="s">
        <v>31</v>
      </c>
      <c r="AX101" s="13" t="s">
        <v>76</v>
      </c>
      <c r="AY101" s="159" t="s">
        <v>184</v>
      </c>
    </row>
    <row r="102" spans="2:65" s="1" customFormat="1" ht="37.9" customHeight="1">
      <c r="B102" s="33"/>
      <c r="C102" s="132" t="s">
        <v>206</v>
      </c>
      <c r="D102" s="132" t="s">
        <v>186</v>
      </c>
      <c r="E102" s="133" t="s">
        <v>3171</v>
      </c>
      <c r="F102" s="134" t="s">
        <v>3172</v>
      </c>
      <c r="G102" s="135" t="s">
        <v>328</v>
      </c>
      <c r="H102" s="136">
        <v>7.7</v>
      </c>
      <c r="I102" s="137"/>
      <c r="J102" s="138">
        <f>ROUND(I102*H102,2)</f>
        <v>0</v>
      </c>
      <c r="K102" s="134" t="s">
        <v>19</v>
      </c>
      <c r="L102" s="33"/>
      <c r="M102" s="139" t="s">
        <v>19</v>
      </c>
      <c r="N102" s="140" t="s">
        <v>40</v>
      </c>
      <c r="P102" s="141">
        <f>O102*H102</f>
        <v>0</v>
      </c>
      <c r="Q102" s="141">
        <v>1E-4</v>
      </c>
      <c r="R102" s="141">
        <f>Q102*H102</f>
        <v>7.7000000000000007E-4</v>
      </c>
      <c r="S102" s="141">
        <v>0</v>
      </c>
      <c r="T102" s="142">
        <f>S102*H102</f>
        <v>0</v>
      </c>
      <c r="AR102" s="143" t="s">
        <v>303</v>
      </c>
      <c r="AT102" s="143" t="s">
        <v>186</v>
      </c>
      <c r="AU102" s="143" t="s">
        <v>78</v>
      </c>
      <c r="AY102" s="18" t="s">
        <v>184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76</v>
      </c>
      <c r="BK102" s="144">
        <f>ROUND(I102*H102,2)</f>
        <v>0</v>
      </c>
      <c r="BL102" s="18" t="s">
        <v>303</v>
      </c>
      <c r="BM102" s="143" t="s">
        <v>3173</v>
      </c>
    </row>
    <row r="103" spans="2:65" s="1" customFormat="1" ht="19.5">
      <c r="B103" s="33"/>
      <c r="D103" s="145" t="s">
        <v>193</v>
      </c>
      <c r="F103" s="146" t="s">
        <v>3174</v>
      </c>
      <c r="I103" s="147"/>
      <c r="L103" s="33"/>
      <c r="M103" s="148"/>
      <c r="T103" s="54"/>
      <c r="AT103" s="18" t="s">
        <v>193</v>
      </c>
      <c r="AU103" s="18" t="s">
        <v>78</v>
      </c>
    </row>
    <row r="104" spans="2:65" s="12" customFormat="1">
      <c r="B104" s="151"/>
      <c r="D104" s="145" t="s">
        <v>197</v>
      </c>
      <c r="E104" s="152" t="s">
        <v>19</v>
      </c>
      <c r="F104" s="153" t="s">
        <v>3175</v>
      </c>
      <c r="H104" s="154">
        <v>7.7</v>
      </c>
      <c r="I104" s="155"/>
      <c r="L104" s="151"/>
      <c r="M104" s="156"/>
      <c r="T104" s="157"/>
      <c r="AT104" s="152" t="s">
        <v>197</v>
      </c>
      <c r="AU104" s="152" t="s">
        <v>78</v>
      </c>
      <c r="AV104" s="12" t="s">
        <v>78</v>
      </c>
      <c r="AW104" s="12" t="s">
        <v>31</v>
      </c>
      <c r="AX104" s="12" t="s">
        <v>76</v>
      </c>
      <c r="AY104" s="152" t="s">
        <v>184</v>
      </c>
    </row>
    <row r="105" spans="2:65" s="1" customFormat="1" ht="33" customHeight="1">
      <c r="B105" s="33"/>
      <c r="C105" s="132" t="s">
        <v>191</v>
      </c>
      <c r="D105" s="132" t="s">
        <v>186</v>
      </c>
      <c r="E105" s="133" t="s">
        <v>3176</v>
      </c>
      <c r="F105" s="134" t="s">
        <v>3177</v>
      </c>
      <c r="G105" s="135" t="s">
        <v>509</v>
      </c>
      <c r="H105" s="136">
        <v>2</v>
      </c>
      <c r="I105" s="137"/>
      <c r="J105" s="138">
        <f>ROUND(I105*H105,2)</f>
        <v>0</v>
      </c>
      <c r="K105" s="134" t="s">
        <v>19</v>
      </c>
      <c r="L105" s="33"/>
      <c r="M105" s="139" t="s">
        <v>19</v>
      </c>
      <c r="N105" s="140" t="s">
        <v>40</v>
      </c>
      <c r="P105" s="141">
        <f>O105*H105</f>
        <v>0</v>
      </c>
      <c r="Q105" s="141">
        <v>1.5E-3</v>
      </c>
      <c r="R105" s="141">
        <f>Q105*H105</f>
        <v>3.0000000000000001E-3</v>
      </c>
      <c r="S105" s="141">
        <v>0</v>
      </c>
      <c r="T105" s="142">
        <f>S105*H105</f>
        <v>0</v>
      </c>
      <c r="AR105" s="143" t="s">
        <v>303</v>
      </c>
      <c r="AT105" s="143" t="s">
        <v>186</v>
      </c>
      <c r="AU105" s="143" t="s">
        <v>78</v>
      </c>
      <c r="AY105" s="18" t="s">
        <v>184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76</v>
      </c>
      <c r="BK105" s="144">
        <f>ROUND(I105*H105,2)</f>
        <v>0</v>
      </c>
      <c r="BL105" s="18" t="s">
        <v>303</v>
      </c>
      <c r="BM105" s="143" t="s">
        <v>3178</v>
      </c>
    </row>
    <row r="106" spans="2:65" s="1" customFormat="1" ht="19.5">
      <c r="B106" s="33"/>
      <c r="D106" s="145" t="s">
        <v>193</v>
      </c>
      <c r="F106" s="146" t="s">
        <v>3179</v>
      </c>
      <c r="I106" s="147"/>
      <c r="L106" s="33"/>
      <c r="M106" s="148"/>
      <c r="T106" s="54"/>
      <c r="AT106" s="18" t="s">
        <v>193</v>
      </c>
      <c r="AU106" s="18" t="s">
        <v>78</v>
      </c>
    </row>
    <row r="107" spans="2:65" s="12" customFormat="1">
      <c r="B107" s="151"/>
      <c r="D107" s="145" t="s">
        <v>197</v>
      </c>
      <c r="E107" s="152" t="s">
        <v>19</v>
      </c>
      <c r="F107" s="153" t="s">
        <v>78</v>
      </c>
      <c r="H107" s="154">
        <v>2</v>
      </c>
      <c r="I107" s="155"/>
      <c r="L107" s="151"/>
      <c r="M107" s="189"/>
      <c r="N107" s="190"/>
      <c r="O107" s="190"/>
      <c r="P107" s="190"/>
      <c r="Q107" s="190"/>
      <c r="R107" s="190"/>
      <c r="S107" s="190"/>
      <c r="T107" s="191"/>
      <c r="AT107" s="152" t="s">
        <v>197</v>
      </c>
      <c r="AU107" s="152" t="s">
        <v>78</v>
      </c>
      <c r="AV107" s="12" t="s">
        <v>78</v>
      </c>
      <c r="AW107" s="12" t="s">
        <v>31</v>
      </c>
      <c r="AX107" s="12" t="s">
        <v>76</v>
      </c>
      <c r="AY107" s="152" t="s">
        <v>184</v>
      </c>
    </row>
    <row r="108" spans="2:65" s="1" customFormat="1" ht="6.95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q1XkHsd16Qr48c8gLM3eEdwDDrbKxfno1uPnmXkqaasDucZO6fohA/YRO1ngC0q4gNtOnu3EVqReRT47c5YY7w==" saltValue="5oI/xXH6KRdvitILqoSjvdRrVkHQ7mAXASIi3C2SxIPlCgX54vJLbmxkIPQxMeQsw1TBT4z9VViB33nHtRVX/A==" spinCount="100000" sheet="1" objects="1" scenarios="1" formatColumns="0" formatRows="0" autoFilter="0"/>
  <autoFilter ref="C88:K107" xr:uid="{00000000-0009-0000-0000-000009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50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3180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3181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ROUND(J106,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ROUND((SUM(BE106:BE507)),  2)</f>
        <v>0</v>
      </c>
      <c r="I35" s="94">
        <v>0.21</v>
      </c>
      <c r="J35" s="84">
        <f>ROUND(((SUM(BE106:BE507))*I35),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ROUND((SUM(BF106:BF507)),  2)</f>
        <v>0</v>
      </c>
      <c r="I36" s="94">
        <v>0.15</v>
      </c>
      <c r="J36" s="84">
        <f>ROUND(((SUM(BF106:BF507))*I36),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ROUND((SUM(BG106:BG507)),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ROUND((SUM(BH106:BH507)),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ROUND((SUM(BI106:BI507)),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3180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D.2.2.a.1A - Stavební část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J106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140</v>
      </c>
      <c r="E64" s="106"/>
      <c r="F64" s="106"/>
      <c r="G64" s="106"/>
      <c r="H64" s="106"/>
      <c r="I64" s="106"/>
      <c r="J64" s="107">
        <f>J107</f>
        <v>0</v>
      </c>
      <c r="L64" s="104"/>
    </row>
    <row r="65" spans="2:12" s="9" customFormat="1" ht="19.899999999999999" customHeight="1">
      <c r="B65" s="108"/>
      <c r="D65" s="109" t="s">
        <v>141</v>
      </c>
      <c r="E65" s="110"/>
      <c r="F65" s="110"/>
      <c r="G65" s="110"/>
      <c r="H65" s="110"/>
      <c r="I65" s="110"/>
      <c r="J65" s="111">
        <f>J108</f>
        <v>0</v>
      </c>
      <c r="L65" s="108"/>
    </row>
    <row r="66" spans="2:12" s="9" customFormat="1" ht="19.899999999999999" customHeight="1">
      <c r="B66" s="108"/>
      <c r="D66" s="109" t="s">
        <v>142</v>
      </c>
      <c r="E66" s="110"/>
      <c r="F66" s="110"/>
      <c r="G66" s="110"/>
      <c r="H66" s="110"/>
      <c r="I66" s="110"/>
      <c r="J66" s="111">
        <f>J188</f>
        <v>0</v>
      </c>
      <c r="L66" s="108"/>
    </row>
    <row r="67" spans="2:12" s="9" customFormat="1" ht="19.899999999999999" customHeight="1">
      <c r="B67" s="108"/>
      <c r="D67" s="109" t="s">
        <v>143</v>
      </c>
      <c r="E67" s="110"/>
      <c r="F67" s="110"/>
      <c r="G67" s="110"/>
      <c r="H67" s="110"/>
      <c r="I67" s="110"/>
      <c r="J67" s="111">
        <f>J247</f>
        <v>0</v>
      </c>
      <c r="L67" s="108"/>
    </row>
    <row r="68" spans="2:12" s="9" customFormat="1" ht="19.899999999999999" customHeight="1">
      <c r="B68" s="108"/>
      <c r="D68" s="109" t="s">
        <v>145</v>
      </c>
      <c r="E68" s="110"/>
      <c r="F68" s="110"/>
      <c r="G68" s="110"/>
      <c r="H68" s="110"/>
      <c r="I68" s="110"/>
      <c r="J68" s="111">
        <f>J268</f>
        <v>0</v>
      </c>
      <c r="L68" s="108"/>
    </row>
    <row r="69" spans="2:12" s="9" customFormat="1" ht="14.85" customHeight="1">
      <c r="B69" s="108"/>
      <c r="D69" s="109" t="s">
        <v>147</v>
      </c>
      <c r="E69" s="110"/>
      <c r="F69" s="110"/>
      <c r="G69" s="110"/>
      <c r="H69" s="110"/>
      <c r="I69" s="110"/>
      <c r="J69" s="111">
        <f>J269</f>
        <v>0</v>
      </c>
      <c r="L69" s="108"/>
    </row>
    <row r="70" spans="2:12" s="9" customFormat="1" ht="14.85" customHeight="1">
      <c r="B70" s="108"/>
      <c r="D70" s="109" t="s">
        <v>148</v>
      </c>
      <c r="E70" s="110"/>
      <c r="F70" s="110"/>
      <c r="G70" s="110"/>
      <c r="H70" s="110"/>
      <c r="I70" s="110"/>
      <c r="J70" s="111">
        <f>J295</f>
        <v>0</v>
      </c>
      <c r="L70" s="108"/>
    </row>
    <row r="71" spans="2:12" s="9" customFormat="1" ht="19.899999999999999" customHeight="1">
      <c r="B71" s="108"/>
      <c r="D71" s="109" t="s">
        <v>151</v>
      </c>
      <c r="E71" s="110"/>
      <c r="F71" s="110"/>
      <c r="G71" s="110"/>
      <c r="H71" s="110"/>
      <c r="I71" s="110"/>
      <c r="J71" s="111">
        <f>J320</f>
        <v>0</v>
      </c>
      <c r="L71" s="108"/>
    </row>
    <row r="72" spans="2:12" s="9" customFormat="1" ht="14.85" customHeight="1">
      <c r="B72" s="108"/>
      <c r="D72" s="109" t="s">
        <v>152</v>
      </c>
      <c r="E72" s="110"/>
      <c r="F72" s="110"/>
      <c r="G72" s="110"/>
      <c r="H72" s="110"/>
      <c r="I72" s="110"/>
      <c r="J72" s="111">
        <f>J324</f>
        <v>0</v>
      </c>
      <c r="L72" s="108"/>
    </row>
    <row r="73" spans="2:12" s="8" customFormat="1" ht="24.95" customHeight="1">
      <c r="B73" s="104"/>
      <c r="D73" s="105" t="s">
        <v>156</v>
      </c>
      <c r="E73" s="106"/>
      <c r="F73" s="106"/>
      <c r="G73" s="106"/>
      <c r="H73" s="106"/>
      <c r="I73" s="106"/>
      <c r="J73" s="107">
        <f>J328</f>
        <v>0</v>
      </c>
      <c r="L73" s="104"/>
    </row>
    <row r="74" spans="2:12" s="9" customFormat="1" ht="19.899999999999999" customHeight="1">
      <c r="B74" s="108"/>
      <c r="D74" s="109" t="s">
        <v>157</v>
      </c>
      <c r="E74" s="110"/>
      <c r="F74" s="110"/>
      <c r="G74" s="110"/>
      <c r="H74" s="110"/>
      <c r="I74" s="110"/>
      <c r="J74" s="111">
        <f>J329</f>
        <v>0</v>
      </c>
      <c r="L74" s="108"/>
    </row>
    <row r="75" spans="2:12" s="9" customFormat="1" ht="19.899999999999999" customHeight="1">
      <c r="B75" s="108"/>
      <c r="D75" s="109" t="s">
        <v>158</v>
      </c>
      <c r="E75" s="110"/>
      <c r="F75" s="110"/>
      <c r="G75" s="110"/>
      <c r="H75" s="110"/>
      <c r="I75" s="110"/>
      <c r="J75" s="111">
        <f>J350</f>
        <v>0</v>
      </c>
      <c r="L75" s="108"/>
    </row>
    <row r="76" spans="2:12" s="9" customFormat="1" ht="19.899999999999999" customHeight="1">
      <c r="B76" s="108"/>
      <c r="D76" s="109" t="s">
        <v>160</v>
      </c>
      <c r="E76" s="110"/>
      <c r="F76" s="110"/>
      <c r="G76" s="110"/>
      <c r="H76" s="110"/>
      <c r="I76" s="110"/>
      <c r="J76" s="111">
        <f>J370</f>
        <v>0</v>
      </c>
      <c r="L76" s="108"/>
    </row>
    <row r="77" spans="2:12" s="9" customFormat="1" ht="19.899999999999999" customHeight="1">
      <c r="B77" s="108"/>
      <c r="D77" s="109" t="s">
        <v>162</v>
      </c>
      <c r="E77" s="110"/>
      <c r="F77" s="110"/>
      <c r="G77" s="110"/>
      <c r="H77" s="110"/>
      <c r="I77" s="110"/>
      <c r="J77" s="111">
        <f>J386</f>
        <v>0</v>
      </c>
      <c r="L77" s="108"/>
    </row>
    <row r="78" spans="2:12" s="9" customFormat="1" ht="19.899999999999999" customHeight="1">
      <c r="B78" s="108"/>
      <c r="D78" s="109" t="s">
        <v>164</v>
      </c>
      <c r="E78" s="110"/>
      <c r="F78" s="110"/>
      <c r="G78" s="110"/>
      <c r="H78" s="110"/>
      <c r="I78" s="110"/>
      <c r="J78" s="111">
        <f>J410</f>
        <v>0</v>
      </c>
      <c r="L78" s="108"/>
    </row>
    <row r="79" spans="2:12" s="9" customFormat="1" ht="19.899999999999999" customHeight="1">
      <c r="B79" s="108"/>
      <c r="D79" s="109" t="s">
        <v>167</v>
      </c>
      <c r="E79" s="110"/>
      <c r="F79" s="110"/>
      <c r="G79" s="110"/>
      <c r="H79" s="110"/>
      <c r="I79" s="110"/>
      <c r="J79" s="111">
        <f>J454</f>
        <v>0</v>
      </c>
      <c r="L79" s="108"/>
    </row>
    <row r="80" spans="2:12" s="8" customFormat="1" ht="24.95" customHeight="1">
      <c r="B80" s="104"/>
      <c r="D80" s="105" t="s">
        <v>154</v>
      </c>
      <c r="E80" s="106"/>
      <c r="F80" s="106"/>
      <c r="G80" s="106"/>
      <c r="H80" s="106"/>
      <c r="I80" s="106"/>
      <c r="J80" s="107">
        <f>J462</f>
        <v>0</v>
      </c>
      <c r="L80" s="104"/>
    </row>
    <row r="81" spans="2:12" s="9" customFormat="1" ht="19.899999999999999" customHeight="1">
      <c r="B81" s="108"/>
      <c r="D81" s="109" t="s">
        <v>155</v>
      </c>
      <c r="E81" s="110"/>
      <c r="F81" s="110"/>
      <c r="G81" s="110"/>
      <c r="H81" s="110"/>
      <c r="I81" s="110"/>
      <c r="J81" s="111">
        <f>J463</f>
        <v>0</v>
      </c>
      <c r="L81" s="108"/>
    </row>
    <row r="82" spans="2:12" s="8" customFormat="1" ht="24.95" customHeight="1">
      <c r="B82" s="104"/>
      <c r="D82" s="105" t="s">
        <v>3182</v>
      </c>
      <c r="E82" s="106"/>
      <c r="F82" s="106"/>
      <c r="G82" s="106"/>
      <c r="H82" s="106"/>
      <c r="I82" s="106"/>
      <c r="J82" s="107">
        <f>J500</f>
        <v>0</v>
      </c>
      <c r="L82" s="104"/>
    </row>
    <row r="83" spans="2:12" s="9" customFormat="1" ht="19.899999999999999" customHeight="1">
      <c r="B83" s="108"/>
      <c r="D83" s="109" t="s">
        <v>3183</v>
      </c>
      <c r="E83" s="110"/>
      <c r="F83" s="110"/>
      <c r="G83" s="110"/>
      <c r="H83" s="110"/>
      <c r="I83" s="110"/>
      <c r="J83" s="111">
        <f>J501</f>
        <v>0</v>
      </c>
      <c r="L83" s="108"/>
    </row>
    <row r="84" spans="2:12" s="9" customFormat="1" ht="19.899999999999999" customHeight="1">
      <c r="B84" s="108"/>
      <c r="D84" s="109" t="s">
        <v>3184</v>
      </c>
      <c r="E84" s="110"/>
      <c r="F84" s="110"/>
      <c r="G84" s="110"/>
      <c r="H84" s="110"/>
      <c r="I84" s="110"/>
      <c r="J84" s="111">
        <f>J504</f>
        <v>0</v>
      </c>
      <c r="L84" s="108"/>
    </row>
    <row r="85" spans="2:12" s="1" customFormat="1" ht="21.75" customHeight="1">
      <c r="B85" s="33"/>
      <c r="L85" s="33"/>
    </row>
    <row r="86" spans="2:12" s="1" customFormat="1" ht="6.95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  <row r="90" spans="2:12" s="1" customFormat="1" ht="6.95" customHeight="1">
      <c r="B90" s="44"/>
      <c r="C90" s="45"/>
      <c r="D90" s="45"/>
      <c r="E90" s="45"/>
      <c r="F90" s="45"/>
      <c r="G90" s="45"/>
      <c r="H90" s="45"/>
      <c r="I90" s="45"/>
      <c r="J90" s="45"/>
      <c r="K90" s="45"/>
      <c r="L90" s="33"/>
    </row>
    <row r="91" spans="2:12" s="1" customFormat="1" ht="24.95" customHeight="1">
      <c r="B91" s="33"/>
      <c r="C91" s="22" t="s">
        <v>169</v>
      </c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8" t="s">
        <v>16</v>
      </c>
      <c r="L93" s="33"/>
    </row>
    <row r="94" spans="2:12" s="1" customFormat="1" ht="16.5" customHeight="1">
      <c r="B94" s="33"/>
      <c r="E94" s="323" t="str">
        <f>E7</f>
        <v>Parkovací hala HZS JPO Havlíčkův Brod</v>
      </c>
      <c r="F94" s="324"/>
      <c r="G94" s="324"/>
      <c r="H94" s="324"/>
      <c r="L94" s="33"/>
    </row>
    <row r="95" spans="2:12" ht="12" customHeight="1">
      <c r="B95" s="21"/>
      <c r="C95" s="28" t="s">
        <v>132</v>
      </c>
      <c r="L95" s="21"/>
    </row>
    <row r="96" spans="2:12" s="1" customFormat="1" ht="16.5" customHeight="1">
      <c r="B96" s="33"/>
      <c r="E96" s="323" t="s">
        <v>3180</v>
      </c>
      <c r="F96" s="322"/>
      <c r="G96" s="322"/>
      <c r="H96" s="322"/>
      <c r="L96" s="33"/>
    </row>
    <row r="97" spans="2:65" s="1" customFormat="1" ht="12" customHeight="1">
      <c r="B97" s="33"/>
      <c r="C97" s="28" t="s">
        <v>134</v>
      </c>
      <c r="L97" s="33"/>
    </row>
    <row r="98" spans="2:65" s="1" customFormat="1" ht="16.5" customHeight="1">
      <c r="B98" s="33"/>
      <c r="E98" s="318" t="str">
        <f>E11</f>
        <v>D.2.2.a.1A - Stavební část</v>
      </c>
      <c r="F98" s="322"/>
      <c r="G98" s="322"/>
      <c r="H98" s="322"/>
      <c r="L98" s="33"/>
    </row>
    <row r="99" spans="2:65" s="1" customFormat="1" ht="6.95" customHeight="1">
      <c r="B99" s="33"/>
      <c r="L99" s="33"/>
    </row>
    <row r="100" spans="2:65" s="1" customFormat="1" ht="12" customHeight="1">
      <c r="B100" s="33"/>
      <c r="C100" s="28" t="s">
        <v>21</v>
      </c>
      <c r="F100" s="26" t="str">
        <f>F14</f>
        <v xml:space="preserve"> </v>
      </c>
      <c r="I100" s="28" t="s">
        <v>23</v>
      </c>
      <c r="J100" s="50" t="str">
        <f>IF(J14="","",J14)</f>
        <v>11. 5. 2020</v>
      </c>
      <c r="L100" s="33"/>
    </row>
    <row r="101" spans="2:65" s="1" customFormat="1" ht="6.95" customHeight="1">
      <c r="B101" s="33"/>
      <c r="L101" s="33"/>
    </row>
    <row r="102" spans="2:65" s="1" customFormat="1" ht="15.2" customHeight="1">
      <c r="B102" s="33"/>
      <c r="C102" s="28" t="s">
        <v>25</v>
      </c>
      <c r="F102" s="26" t="str">
        <f>E17</f>
        <v xml:space="preserve"> </v>
      </c>
      <c r="I102" s="28" t="s">
        <v>30</v>
      </c>
      <c r="J102" s="31" t="str">
        <f>E23</f>
        <v xml:space="preserve"> </v>
      </c>
      <c r="L102" s="33"/>
    </row>
    <row r="103" spans="2:65" s="1" customFormat="1" ht="15.2" customHeight="1">
      <c r="B103" s="33"/>
      <c r="C103" s="28" t="s">
        <v>28</v>
      </c>
      <c r="F103" s="26" t="str">
        <f>IF(E20="","",E20)</f>
        <v>Vyplň údaj</v>
      </c>
      <c r="I103" s="28" t="s">
        <v>32</v>
      </c>
      <c r="J103" s="31" t="str">
        <f>E26</f>
        <v xml:space="preserve"> </v>
      </c>
      <c r="L103" s="33"/>
    </row>
    <row r="104" spans="2:65" s="1" customFormat="1" ht="10.35" customHeight="1">
      <c r="B104" s="33"/>
      <c r="L104" s="33"/>
    </row>
    <row r="105" spans="2:65" s="10" customFormat="1" ht="29.25" customHeight="1">
      <c r="B105" s="112"/>
      <c r="C105" s="113" t="s">
        <v>170</v>
      </c>
      <c r="D105" s="114" t="s">
        <v>54</v>
      </c>
      <c r="E105" s="114" t="s">
        <v>50</v>
      </c>
      <c r="F105" s="114" t="s">
        <v>51</v>
      </c>
      <c r="G105" s="114" t="s">
        <v>171</v>
      </c>
      <c r="H105" s="114" t="s">
        <v>172</v>
      </c>
      <c r="I105" s="114" t="s">
        <v>173</v>
      </c>
      <c r="J105" s="114" t="s">
        <v>138</v>
      </c>
      <c r="K105" s="115" t="s">
        <v>174</v>
      </c>
      <c r="L105" s="112"/>
      <c r="M105" s="57" t="s">
        <v>19</v>
      </c>
      <c r="N105" s="58" t="s">
        <v>39</v>
      </c>
      <c r="O105" s="58" t="s">
        <v>175</v>
      </c>
      <c r="P105" s="58" t="s">
        <v>176</v>
      </c>
      <c r="Q105" s="58" t="s">
        <v>177</v>
      </c>
      <c r="R105" s="58" t="s">
        <v>178</v>
      </c>
      <c r="S105" s="58" t="s">
        <v>179</v>
      </c>
      <c r="T105" s="59" t="s">
        <v>180</v>
      </c>
    </row>
    <row r="106" spans="2:65" s="1" customFormat="1" ht="22.9" customHeight="1">
      <c r="B106" s="33"/>
      <c r="C106" s="62" t="s">
        <v>181</v>
      </c>
      <c r="J106" s="116">
        <f>BK106</f>
        <v>0</v>
      </c>
      <c r="L106" s="33"/>
      <c r="M106" s="60"/>
      <c r="N106" s="51"/>
      <c r="O106" s="51"/>
      <c r="P106" s="117">
        <f>P107+P328+P462+P500</f>
        <v>0</v>
      </c>
      <c r="Q106" s="51"/>
      <c r="R106" s="117">
        <f>R107+R328+R462+R500</f>
        <v>262.40117046</v>
      </c>
      <c r="S106" s="51"/>
      <c r="T106" s="118">
        <f>T107+T328+T462+T500</f>
        <v>0</v>
      </c>
      <c r="AT106" s="18" t="s">
        <v>68</v>
      </c>
      <c r="AU106" s="18" t="s">
        <v>139</v>
      </c>
      <c r="BK106" s="119">
        <f>BK107+BK328+BK462+BK500</f>
        <v>0</v>
      </c>
    </row>
    <row r="107" spans="2:65" s="11" customFormat="1" ht="25.9" customHeight="1">
      <c r="B107" s="120"/>
      <c r="D107" s="121" t="s">
        <v>68</v>
      </c>
      <c r="E107" s="122" t="s">
        <v>182</v>
      </c>
      <c r="F107" s="122" t="s">
        <v>183</v>
      </c>
      <c r="I107" s="123"/>
      <c r="J107" s="124">
        <f>BK107</f>
        <v>0</v>
      </c>
      <c r="L107" s="120"/>
      <c r="M107" s="125"/>
      <c r="P107" s="126">
        <f>P108+P188+P247+P268+P320</f>
        <v>0</v>
      </c>
      <c r="R107" s="126">
        <f>R108+R188+R247+R268+R320</f>
        <v>247.18855471000003</v>
      </c>
      <c r="T107" s="127">
        <f>T108+T188+T247+T268+T320</f>
        <v>0</v>
      </c>
      <c r="AR107" s="121" t="s">
        <v>76</v>
      </c>
      <c r="AT107" s="128" t="s">
        <v>68</v>
      </c>
      <c r="AU107" s="128" t="s">
        <v>69</v>
      </c>
      <c r="AY107" s="121" t="s">
        <v>184</v>
      </c>
      <c r="BK107" s="129">
        <f>BK108+BK188+BK247+BK268+BK320</f>
        <v>0</v>
      </c>
    </row>
    <row r="108" spans="2:65" s="11" customFormat="1" ht="22.9" customHeight="1">
      <c r="B108" s="120"/>
      <c r="D108" s="121" t="s">
        <v>68</v>
      </c>
      <c r="E108" s="130" t="s">
        <v>76</v>
      </c>
      <c r="F108" s="130" t="s">
        <v>185</v>
      </c>
      <c r="I108" s="123"/>
      <c r="J108" s="131">
        <f>BK108</f>
        <v>0</v>
      </c>
      <c r="L108" s="120"/>
      <c r="M108" s="125"/>
      <c r="P108" s="126">
        <f>SUM(P109:P187)</f>
        <v>0</v>
      </c>
      <c r="R108" s="126">
        <f>SUM(R109:R187)</f>
        <v>0</v>
      </c>
      <c r="T108" s="127">
        <f>SUM(T109:T187)</f>
        <v>0</v>
      </c>
      <c r="AR108" s="121" t="s">
        <v>76</v>
      </c>
      <c r="AT108" s="128" t="s">
        <v>68</v>
      </c>
      <c r="AU108" s="128" t="s">
        <v>76</v>
      </c>
      <c r="AY108" s="121" t="s">
        <v>184</v>
      </c>
      <c r="BK108" s="129">
        <f>SUM(BK109:BK187)</f>
        <v>0</v>
      </c>
    </row>
    <row r="109" spans="2:65" s="1" customFormat="1" ht="33" customHeight="1">
      <c r="B109" s="33"/>
      <c r="C109" s="132" t="s">
        <v>76</v>
      </c>
      <c r="D109" s="132" t="s">
        <v>186</v>
      </c>
      <c r="E109" s="133" t="s">
        <v>3185</v>
      </c>
      <c r="F109" s="134" t="s">
        <v>3186</v>
      </c>
      <c r="G109" s="135" t="s">
        <v>189</v>
      </c>
      <c r="H109" s="136">
        <v>60.42</v>
      </c>
      <c r="I109" s="137"/>
      <c r="J109" s="138">
        <f>ROUND(I109*H109,2)</f>
        <v>0</v>
      </c>
      <c r="K109" s="134" t="s">
        <v>190</v>
      </c>
      <c r="L109" s="33"/>
      <c r="M109" s="139" t="s">
        <v>19</v>
      </c>
      <c r="N109" s="140" t="s">
        <v>40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191</v>
      </c>
      <c r="AT109" s="143" t="s">
        <v>186</v>
      </c>
      <c r="AU109" s="143" t="s">
        <v>78</v>
      </c>
      <c r="AY109" s="18" t="s">
        <v>184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76</v>
      </c>
      <c r="BK109" s="144">
        <f>ROUND(I109*H109,2)</f>
        <v>0</v>
      </c>
      <c r="BL109" s="18" t="s">
        <v>191</v>
      </c>
      <c r="BM109" s="143" t="s">
        <v>3187</v>
      </c>
    </row>
    <row r="110" spans="2:65" s="1" customFormat="1" ht="19.5">
      <c r="B110" s="33"/>
      <c r="D110" s="145" t="s">
        <v>193</v>
      </c>
      <c r="F110" s="146" t="s">
        <v>3188</v>
      </c>
      <c r="I110" s="147"/>
      <c r="L110" s="33"/>
      <c r="M110" s="148"/>
      <c r="T110" s="54"/>
      <c r="AT110" s="18" t="s">
        <v>193</v>
      </c>
      <c r="AU110" s="18" t="s">
        <v>78</v>
      </c>
    </row>
    <row r="111" spans="2:65" s="1" customFormat="1">
      <c r="B111" s="33"/>
      <c r="D111" s="149" t="s">
        <v>195</v>
      </c>
      <c r="F111" s="150" t="s">
        <v>3189</v>
      </c>
      <c r="I111" s="147"/>
      <c r="L111" s="33"/>
      <c r="M111" s="148"/>
      <c r="T111" s="54"/>
      <c r="AT111" s="18" t="s">
        <v>195</v>
      </c>
      <c r="AU111" s="18" t="s">
        <v>78</v>
      </c>
    </row>
    <row r="112" spans="2:65" s="12" customFormat="1">
      <c r="B112" s="151"/>
      <c r="D112" s="145" t="s">
        <v>197</v>
      </c>
      <c r="E112" s="152" t="s">
        <v>19</v>
      </c>
      <c r="F112" s="153" t="s">
        <v>3190</v>
      </c>
      <c r="H112" s="154">
        <v>42.75</v>
      </c>
      <c r="I112" s="155"/>
      <c r="L112" s="151"/>
      <c r="M112" s="156"/>
      <c r="T112" s="157"/>
      <c r="AT112" s="152" t="s">
        <v>197</v>
      </c>
      <c r="AU112" s="152" t="s">
        <v>78</v>
      </c>
      <c r="AV112" s="12" t="s">
        <v>78</v>
      </c>
      <c r="AW112" s="12" t="s">
        <v>31</v>
      </c>
      <c r="AX112" s="12" t="s">
        <v>69</v>
      </c>
      <c r="AY112" s="152" t="s">
        <v>184</v>
      </c>
    </row>
    <row r="113" spans="2:65" s="12" customFormat="1">
      <c r="B113" s="151"/>
      <c r="D113" s="145" t="s">
        <v>197</v>
      </c>
      <c r="E113" s="152" t="s">
        <v>19</v>
      </c>
      <c r="F113" s="153" t="s">
        <v>3191</v>
      </c>
      <c r="H113" s="154">
        <v>17.670000000000002</v>
      </c>
      <c r="I113" s="155"/>
      <c r="L113" s="151"/>
      <c r="M113" s="156"/>
      <c r="T113" s="157"/>
      <c r="AT113" s="152" t="s">
        <v>197</v>
      </c>
      <c r="AU113" s="152" t="s">
        <v>78</v>
      </c>
      <c r="AV113" s="12" t="s">
        <v>78</v>
      </c>
      <c r="AW113" s="12" t="s">
        <v>31</v>
      </c>
      <c r="AX113" s="12" t="s">
        <v>69</v>
      </c>
      <c r="AY113" s="152" t="s">
        <v>184</v>
      </c>
    </row>
    <row r="114" spans="2:65" s="13" customFormat="1">
      <c r="B114" s="158"/>
      <c r="D114" s="145" t="s">
        <v>197</v>
      </c>
      <c r="E114" s="159" t="s">
        <v>19</v>
      </c>
      <c r="F114" s="160" t="s">
        <v>205</v>
      </c>
      <c r="H114" s="161">
        <v>60.42</v>
      </c>
      <c r="I114" s="162"/>
      <c r="L114" s="158"/>
      <c r="M114" s="163"/>
      <c r="T114" s="164"/>
      <c r="AT114" s="159" t="s">
        <v>197</v>
      </c>
      <c r="AU114" s="159" t="s">
        <v>78</v>
      </c>
      <c r="AV114" s="13" t="s">
        <v>191</v>
      </c>
      <c r="AW114" s="13" t="s">
        <v>31</v>
      </c>
      <c r="AX114" s="13" t="s">
        <v>76</v>
      </c>
      <c r="AY114" s="159" t="s">
        <v>184</v>
      </c>
    </row>
    <row r="115" spans="2:65" s="1" customFormat="1" ht="33" customHeight="1">
      <c r="B115" s="33"/>
      <c r="C115" s="132" t="s">
        <v>78</v>
      </c>
      <c r="D115" s="132" t="s">
        <v>186</v>
      </c>
      <c r="E115" s="133" t="s">
        <v>3192</v>
      </c>
      <c r="F115" s="134" t="s">
        <v>3193</v>
      </c>
      <c r="G115" s="135" t="s">
        <v>189</v>
      </c>
      <c r="H115" s="136">
        <v>9.44</v>
      </c>
      <c r="I115" s="137"/>
      <c r="J115" s="138">
        <f>ROUND(I115*H115,2)</f>
        <v>0</v>
      </c>
      <c r="K115" s="134" t="s">
        <v>190</v>
      </c>
      <c r="L115" s="33"/>
      <c r="M115" s="139" t="s">
        <v>19</v>
      </c>
      <c r="N115" s="140" t="s">
        <v>40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191</v>
      </c>
      <c r="AT115" s="143" t="s">
        <v>186</v>
      </c>
      <c r="AU115" s="143" t="s">
        <v>78</v>
      </c>
      <c r="AY115" s="18" t="s">
        <v>184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76</v>
      </c>
      <c r="BK115" s="144">
        <f>ROUND(I115*H115,2)</f>
        <v>0</v>
      </c>
      <c r="BL115" s="18" t="s">
        <v>191</v>
      </c>
      <c r="BM115" s="143" t="s">
        <v>3194</v>
      </c>
    </row>
    <row r="116" spans="2:65" s="1" customFormat="1" ht="29.25">
      <c r="B116" s="33"/>
      <c r="D116" s="145" t="s">
        <v>193</v>
      </c>
      <c r="F116" s="146" t="s">
        <v>3195</v>
      </c>
      <c r="I116" s="147"/>
      <c r="L116" s="33"/>
      <c r="M116" s="148"/>
      <c r="T116" s="54"/>
      <c r="AT116" s="18" t="s">
        <v>193</v>
      </c>
      <c r="AU116" s="18" t="s">
        <v>78</v>
      </c>
    </row>
    <row r="117" spans="2:65" s="1" customFormat="1">
      <c r="B117" s="33"/>
      <c r="D117" s="149" t="s">
        <v>195</v>
      </c>
      <c r="F117" s="150" t="s">
        <v>3196</v>
      </c>
      <c r="I117" s="147"/>
      <c r="L117" s="33"/>
      <c r="M117" s="148"/>
      <c r="T117" s="54"/>
      <c r="AT117" s="18" t="s">
        <v>195</v>
      </c>
      <c r="AU117" s="18" t="s">
        <v>78</v>
      </c>
    </row>
    <row r="118" spans="2:65" s="12" customFormat="1">
      <c r="B118" s="151"/>
      <c r="D118" s="145" t="s">
        <v>197</v>
      </c>
      <c r="E118" s="152" t="s">
        <v>19</v>
      </c>
      <c r="F118" s="153" t="s">
        <v>3197</v>
      </c>
      <c r="H118" s="154">
        <v>3.68</v>
      </c>
      <c r="I118" s="155"/>
      <c r="L118" s="151"/>
      <c r="M118" s="156"/>
      <c r="T118" s="157"/>
      <c r="AT118" s="152" t="s">
        <v>197</v>
      </c>
      <c r="AU118" s="152" t="s">
        <v>78</v>
      </c>
      <c r="AV118" s="12" t="s">
        <v>78</v>
      </c>
      <c r="AW118" s="12" t="s">
        <v>31</v>
      </c>
      <c r="AX118" s="12" t="s">
        <v>69</v>
      </c>
      <c r="AY118" s="152" t="s">
        <v>184</v>
      </c>
    </row>
    <row r="119" spans="2:65" s="12" customFormat="1">
      <c r="B119" s="151"/>
      <c r="D119" s="145" t="s">
        <v>197</v>
      </c>
      <c r="E119" s="152" t="s">
        <v>19</v>
      </c>
      <c r="F119" s="153" t="s">
        <v>3198</v>
      </c>
      <c r="H119" s="154">
        <v>5.76</v>
      </c>
      <c r="I119" s="155"/>
      <c r="L119" s="151"/>
      <c r="M119" s="156"/>
      <c r="T119" s="157"/>
      <c r="AT119" s="152" t="s">
        <v>197</v>
      </c>
      <c r="AU119" s="152" t="s">
        <v>78</v>
      </c>
      <c r="AV119" s="12" t="s">
        <v>78</v>
      </c>
      <c r="AW119" s="12" t="s">
        <v>31</v>
      </c>
      <c r="AX119" s="12" t="s">
        <v>69</v>
      </c>
      <c r="AY119" s="152" t="s">
        <v>184</v>
      </c>
    </row>
    <row r="120" spans="2:65" s="13" customFormat="1">
      <c r="B120" s="158"/>
      <c r="D120" s="145" t="s">
        <v>197</v>
      </c>
      <c r="E120" s="159" t="s">
        <v>19</v>
      </c>
      <c r="F120" s="160" t="s">
        <v>205</v>
      </c>
      <c r="H120" s="161">
        <v>9.44</v>
      </c>
      <c r="I120" s="162"/>
      <c r="L120" s="158"/>
      <c r="M120" s="163"/>
      <c r="T120" s="164"/>
      <c r="AT120" s="159" t="s">
        <v>197</v>
      </c>
      <c r="AU120" s="159" t="s">
        <v>78</v>
      </c>
      <c r="AV120" s="13" t="s">
        <v>191</v>
      </c>
      <c r="AW120" s="13" t="s">
        <v>31</v>
      </c>
      <c r="AX120" s="13" t="s">
        <v>76</v>
      </c>
      <c r="AY120" s="159" t="s">
        <v>184</v>
      </c>
    </row>
    <row r="121" spans="2:65" s="1" customFormat="1" ht="33" customHeight="1">
      <c r="B121" s="33"/>
      <c r="C121" s="132" t="s">
        <v>206</v>
      </c>
      <c r="D121" s="132" t="s">
        <v>186</v>
      </c>
      <c r="E121" s="133" t="s">
        <v>219</v>
      </c>
      <c r="F121" s="134" t="s">
        <v>220</v>
      </c>
      <c r="G121" s="135" t="s">
        <v>189</v>
      </c>
      <c r="H121" s="136">
        <v>9.44</v>
      </c>
      <c r="I121" s="137"/>
      <c r="J121" s="138">
        <f>ROUND(I121*H121,2)</f>
        <v>0</v>
      </c>
      <c r="K121" s="134" t="s">
        <v>190</v>
      </c>
      <c r="L121" s="33"/>
      <c r="M121" s="139" t="s">
        <v>19</v>
      </c>
      <c r="N121" s="140" t="s">
        <v>40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191</v>
      </c>
      <c r="AT121" s="143" t="s">
        <v>186</v>
      </c>
      <c r="AU121" s="143" t="s">
        <v>78</v>
      </c>
      <c r="AY121" s="18" t="s">
        <v>184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8" t="s">
        <v>76</v>
      </c>
      <c r="BK121" s="144">
        <f>ROUND(I121*H121,2)</f>
        <v>0</v>
      </c>
      <c r="BL121" s="18" t="s">
        <v>191</v>
      </c>
      <c r="BM121" s="143" t="s">
        <v>3199</v>
      </c>
    </row>
    <row r="122" spans="2:65" s="1" customFormat="1" ht="29.25">
      <c r="B122" s="33"/>
      <c r="D122" s="145" t="s">
        <v>193</v>
      </c>
      <c r="F122" s="146" t="s">
        <v>222</v>
      </c>
      <c r="I122" s="147"/>
      <c r="L122" s="33"/>
      <c r="M122" s="148"/>
      <c r="T122" s="54"/>
      <c r="AT122" s="18" t="s">
        <v>193</v>
      </c>
      <c r="AU122" s="18" t="s">
        <v>78</v>
      </c>
    </row>
    <row r="123" spans="2:65" s="1" customFormat="1">
      <c r="B123" s="33"/>
      <c r="D123" s="149" t="s">
        <v>195</v>
      </c>
      <c r="F123" s="150" t="s">
        <v>223</v>
      </c>
      <c r="I123" s="147"/>
      <c r="L123" s="33"/>
      <c r="M123" s="148"/>
      <c r="T123" s="54"/>
      <c r="AT123" s="18" t="s">
        <v>195</v>
      </c>
      <c r="AU123" s="18" t="s">
        <v>78</v>
      </c>
    </row>
    <row r="124" spans="2:65" s="13" customFormat="1">
      <c r="B124" s="158"/>
      <c r="D124" s="145" t="s">
        <v>197</v>
      </c>
      <c r="E124" s="159" t="s">
        <v>19</v>
      </c>
      <c r="F124" s="160" t="s">
        <v>205</v>
      </c>
      <c r="H124" s="161">
        <v>9.44</v>
      </c>
      <c r="I124" s="162"/>
      <c r="L124" s="158"/>
      <c r="M124" s="163"/>
      <c r="T124" s="164"/>
      <c r="AT124" s="159" t="s">
        <v>197</v>
      </c>
      <c r="AU124" s="159" t="s">
        <v>78</v>
      </c>
      <c r="AV124" s="13" t="s">
        <v>191</v>
      </c>
      <c r="AW124" s="13" t="s">
        <v>31</v>
      </c>
      <c r="AX124" s="13" t="s">
        <v>69</v>
      </c>
      <c r="AY124" s="159" t="s">
        <v>184</v>
      </c>
    </row>
    <row r="125" spans="2:65" s="1" customFormat="1" ht="24.2" customHeight="1">
      <c r="B125" s="33"/>
      <c r="C125" s="132" t="s">
        <v>191</v>
      </c>
      <c r="D125" s="132" t="s">
        <v>186</v>
      </c>
      <c r="E125" s="133" t="s">
        <v>3200</v>
      </c>
      <c r="F125" s="134" t="s">
        <v>3201</v>
      </c>
      <c r="G125" s="135" t="s">
        <v>189</v>
      </c>
      <c r="H125" s="136">
        <v>6.8</v>
      </c>
      <c r="I125" s="137"/>
      <c r="J125" s="138">
        <f>ROUND(I125*H125,2)</f>
        <v>0</v>
      </c>
      <c r="K125" s="134" t="s">
        <v>190</v>
      </c>
      <c r="L125" s="33"/>
      <c r="M125" s="139" t="s">
        <v>19</v>
      </c>
      <c r="N125" s="140" t="s">
        <v>40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191</v>
      </c>
      <c r="AT125" s="143" t="s">
        <v>186</v>
      </c>
      <c r="AU125" s="143" t="s">
        <v>78</v>
      </c>
      <c r="AY125" s="18" t="s">
        <v>184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76</v>
      </c>
      <c r="BK125" s="144">
        <f>ROUND(I125*H125,2)</f>
        <v>0</v>
      </c>
      <c r="BL125" s="18" t="s">
        <v>191</v>
      </c>
      <c r="BM125" s="143" t="s">
        <v>3202</v>
      </c>
    </row>
    <row r="126" spans="2:65" s="1" customFormat="1" ht="19.5">
      <c r="B126" s="33"/>
      <c r="D126" s="145" t="s">
        <v>193</v>
      </c>
      <c r="F126" s="146" t="s">
        <v>3203</v>
      </c>
      <c r="I126" s="147"/>
      <c r="L126" s="33"/>
      <c r="M126" s="148"/>
      <c r="T126" s="54"/>
      <c r="AT126" s="18" t="s">
        <v>193</v>
      </c>
      <c r="AU126" s="18" t="s">
        <v>78</v>
      </c>
    </row>
    <row r="127" spans="2:65" s="1" customFormat="1">
      <c r="B127" s="33"/>
      <c r="D127" s="149" t="s">
        <v>195</v>
      </c>
      <c r="F127" s="150" t="s">
        <v>3204</v>
      </c>
      <c r="I127" s="147"/>
      <c r="L127" s="33"/>
      <c r="M127" s="148"/>
      <c r="T127" s="54"/>
      <c r="AT127" s="18" t="s">
        <v>195</v>
      </c>
      <c r="AU127" s="18" t="s">
        <v>78</v>
      </c>
    </row>
    <row r="128" spans="2:65" s="12" customFormat="1">
      <c r="B128" s="151"/>
      <c r="D128" s="145" t="s">
        <v>197</v>
      </c>
      <c r="E128" s="152" t="s">
        <v>19</v>
      </c>
      <c r="F128" s="153" t="s">
        <v>3205</v>
      </c>
      <c r="H128" s="154">
        <v>6.8</v>
      </c>
      <c r="I128" s="155"/>
      <c r="L128" s="151"/>
      <c r="M128" s="156"/>
      <c r="T128" s="157"/>
      <c r="AT128" s="152" t="s">
        <v>197</v>
      </c>
      <c r="AU128" s="152" t="s">
        <v>78</v>
      </c>
      <c r="AV128" s="12" t="s">
        <v>78</v>
      </c>
      <c r="AW128" s="12" t="s">
        <v>31</v>
      </c>
      <c r="AX128" s="12" t="s">
        <v>76</v>
      </c>
      <c r="AY128" s="152" t="s">
        <v>184</v>
      </c>
    </row>
    <row r="129" spans="2:65" s="1" customFormat="1" ht="24.2" customHeight="1">
      <c r="B129" s="33"/>
      <c r="C129" s="132" t="s">
        <v>218</v>
      </c>
      <c r="D129" s="132" t="s">
        <v>186</v>
      </c>
      <c r="E129" s="133" t="s">
        <v>239</v>
      </c>
      <c r="F129" s="134" t="s">
        <v>240</v>
      </c>
      <c r="G129" s="135" t="s">
        <v>189</v>
      </c>
      <c r="H129" s="136">
        <v>6.8</v>
      </c>
      <c r="I129" s="137"/>
      <c r="J129" s="138">
        <f>ROUND(I129*H129,2)</f>
        <v>0</v>
      </c>
      <c r="K129" s="134" t="s">
        <v>190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191</v>
      </c>
      <c r="AT129" s="143" t="s">
        <v>186</v>
      </c>
      <c r="AU129" s="143" t="s">
        <v>78</v>
      </c>
      <c r="AY129" s="18" t="s">
        <v>184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76</v>
      </c>
      <c r="BK129" s="144">
        <f>ROUND(I129*H129,2)</f>
        <v>0</v>
      </c>
      <c r="BL129" s="18" t="s">
        <v>191</v>
      </c>
      <c r="BM129" s="143" t="s">
        <v>3206</v>
      </c>
    </row>
    <row r="130" spans="2:65" s="1" customFormat="1" ht="19.5">
      <c r="B130" s="33"/>
      <c r="D130" s="145" t="s">
        <v>193</v>
      </c>
      <c r="F130" s="146" t="s">
        <v>242</v>
      </c>
      <c r="I130" s="147"/>
      <c r="L130" s="33"/>
      <c r="M130" s="148"/>
      <c r="T130" s="54"/>
      <c r="AT130" s="18" t="s">
        <v>193</v>
      </c>
      <c r="AU130" s="18" t="s">
        <v>78</v>
      </c>
    </row>
    <row r="131" spans="2:65" s="1" customFormat="1">
      <c r="B131" s="33"/>
      <c r="D131" s="149" t="s">
        <v>195</v>
      </c>
      <c r="F131" s="150" t="s">
        <v>243</v>
      </c>
      <c r="I131" s="147"/>
      <c r="L131" s="33"/>
      <c r="M131" s="148"/>
      <c r="T131" s="54"/>
      <c r="AT131" s="18" t="s">
        <v>195</v>
      </c>
      <c r="AU131" s="18" t="s">
        <v>78</v>
      </c>
    </row>
    <row r="132" spans="2:65" s="12" customFormat="1">
      <c r="B132" s="151"/>
      <c r="D132" s="145" t="s">
        <v>197</v>
      </c>
      <c r="E132" s="152" t="s">
        <v>19</v>
      </c>
      <c r="F132" s="153" t="s">
        <v>3205</v>
      </c>
      <c r="H132" s="154">
        <v>6.8</v>
      </c>
      <c r="I132" s="155"/>
      <c r="L132" s="151"/>
      <c r="M132" s="156"/>
      <c r="T132" s="157"/>
      <c r="AT132" s="152" t="s">
        <v>197</v>
      </c>
      <c r="AU132" s="152" t="s">
        <v>78</v>
      </c>
      <c r="AV132" s="12" t="s">
        <v>78</v>
      </c>
      <c r="AW132" s="12" t="s">
        <v>31</v>
      </c>
      <c r="AX132" s="12" t="s">
        <v>69</v>
      </c>
      <c r="AY132" s="152" t="s">
        <v>184</v>
      </c>
    </row>
    <row r="133" spans="2:65" s="1" customFormat="1" ht="24.2" customHeight="1">
      <c r="B133" s="33"/>
      <c r="C133" s="132" t="s">
        <v>225</v>
      </c>
      <c r="D133" s="132" t="s">
        <v>186</v>
      </c>
      <c r="E133" s="133" t="s">
        <v>3207</v>
      </c>
      <c r="F133" s="134" t="s">
        <v>3208</v>
      </c>
      <c r="G133" s="135" t="s">
        <v>189</v>
      </c>
      <c r="H133" s="136">
        <v>3.4</v>
      </c>
      <c r="I133" s="137"/>
      <c r="J133" s="138">
        <f>ROUND(I133*H133,2)</f>
        <v>0</v>
      </c>
      <c r="K133" s="134" t="s">
        <v>190</v>
      </c>
      <c r="L133" s="33"/>
      <c r="M133" s="139" t="s">
        <v>19</v>
      </c>
      <c r="N133" s="140" t="s">
        <v>40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191</v>
      </c>
      <c r="AT133" s="143" t="s">
        <v>186</v>
      </c>
      <c r="AU133" s="143" t="s">
        <v>78</v>
      </c>
      <c r="AY133" s="18" t="s">
        <v>184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76</v>
      </c>
      <c r="BK133" s="144">
        <f>ROUND(I133*H133,2)</f>
        <v>0</v>
      </c>
      <c r="BL133" s="18" t="s">
        <v>191</v>
      </c>
      <c r="BM133" s="143" t="s">
        <v>3209</v>
      </c>
    </row>
    <row r="134" spans="2:65" s="1" customFormat="1" ht="19.5">
      <c r="B134" s="33"/>
      <c r="D134" s="145" t="s">
        <v>193</v>
      </c>
      <c r="F134" s="146" t="s">
        <v>3210</v>
      </c>
      <c r="I134" s="147"/>
      <c r="L134" s="33"/>
      <c r="M134" s="148"/>
      <c r="T134" s="54"/>
      <c r="AT134" s="18" t="s">
        <v>193</v>
      </c>
      <c r="AU134" s="18" t="s">
        <v>78</v>
      </c>
    </row>
    <row r="135" spans="2:65" s="1" customFormat="1">
      <c r="B135" s="33"/>
      <c r="D135" s="149" t="s">
        <v>195</v>
      </c>
      <c r="F135" s="150" t="s">
        <v>3211</v>
      </c>
      <c r="I135" s="147"/>
      <c r="L135" s="33"/>
      <c r="M135" s="148"/>
      <c r="T135" s="54"/>
      <c r="AT135" s="18" t="s">
        <v>195</v>
      </c>
      <c r="AU135" s="18" t="s">
        <v>78</v>
      </c>
    </row>
    <row r="136" spans="2:65" s="12" customFormat="1">
      <c r="B136" s="151"/>
      <c r="D136" s="145" t="s">
        <v>197</v>
      </c>
      <c r="E136" s="152" t="s">
        <v>19</v>
      </c>
      <c r="F136" s="153" t="s">
        <v>3212</v>
      </c>
      <c r="H136" s="154">
        <v>3.4</v>
      </c>
      <c r="I136" s="155"/>
      <c r="L136" s="151"/>
      <c r="M136" s="156"/>
      <c r="T136" s="157"/>
      <c r="AT136" s="152" t="s">
        <v>197</v>
      </c>
      <c r="AU136" s="152" t="s">
        <v>78</v>
      </c>
      <c r="AV136" s="12" t="s">
        <v>78</v>
      </c>
      <c r="AW136" s="12" t="s">
        <v>31</v>
      </c>
      <c r="AX136" s="12" t="s">
        <v>76</v>
      </c>
      <c r="AY136" s="152" t="s">
        <v>184</v>
      </c>
    </row>
    <row r="137" spans="2:65" s="1" customFormat="1" ht="37.9" customHeight="1">
      <c r="B137" s="33"/>
      <c r="C137" s="132" t="s">
        <v>232</v>
      </c>
      <c r="D137" s="132" t="s">
        <v>186</v>
      </c>
      <c r="E137" s="133" t="s">
        <v>255</v>
      </c>
      <c r="F137" s="134" t="s">
        <v>256</v>
      </c>
      <c r="G137" s="135" t="s">
        <v>189</v>
      </c>
      <c r="H137" s="136">
        <v>8</v>
      </c>
      <c r="I137" s="137"/>
      <c r="J137" s="138">
        <f>ROUND(I137*H137,2)</f>
        <v>0</v>
      </c>
      <c r="K137" s="134" t="s">
        <v>190</v>
      </c>
      <c r="L137" s="33"/>
      <c r="M137" s="139" t="s">
        <v>19</v>
      </c>
      <c r="N137" s="140" t="s">
        <v>40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191</v>
      </c>
      <c r="AT137" s="143" t="s">
        <v>186</v>
      </c>
      <c r="AU137" s="143" t="s">
        <v>78</v>
      </c>
      <c r="AY137" s="18" t="s">
        <v>184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8" t="s">
        <v>76</v>
      </c>
      <c r="BK137" s="144">
        <f>ROUND(I137*H137,2)</f>
        <v>0</v>
      </c>
      <c r="BL137" s="18" t="s">
        <v>191</v>
      </c>
      <c r="BM137" s="143" t="s">
        <v>3213</v>
      </c>
    </row>
    <row r="138" spans="2:65" s="1" customFormat="1" ht="39">
      <c r="B138" s="33"/>
      <c r="D138" s="145" t="s">
        <v>193</v>
      </c>
      <c r="F138" s="146" t="s">
        <v>258</v>
      </c>
      <c r="I138" s="147"/>
      <c r="L138" s="33"/>
      <c r="M138" s="148"/>
      <c r="T138" s="54"/>
      <c r="AT138" s="18" t="s">
        <v>193</v>
      </c>
      <c r="AU138" s="18" t="s">
        <v>78</v>
      </c>
    </row>
    <row r="139" spans="2:65" s="1" customFormat="1">
      <c r="B139" s="33"/>
      <c r="D139" s="149" t="s">
        <v>195</v>
      </c>
      <c r="F139" s="150" t="s">
        <v>259</v>
      </c>
      <c r="I139" s="147"/>
      <c r="L139" s="33"/>
      <c r="M139" s="148"/>
      <c r="T139" s="54"/>
      <c r="AT139" s="18" t="s">
        <v>195</v>
      </c>
      <c r="AU139" s="18" t="s">
        <v>78</v>
      </c>
    </row>
    <row r="140" spans="2:65" s="12" customFormat="1">
      <c r="B140" s="151"/>
      <c r="D140" s="145" t="s">
        <v>197</v>
      </c>
      <c r="E140" s="152" t="s">
        <v>19</v>
      </c>
      <c r="F140" s="153" t="s">
        <v>238</v>
      </c>
      <c r="H140" s="154">
        <v>8</v>
      </c>
      <c r="I140" s="155"/>
      <c r="L140" s="151"/>
      <c r="M140" s="156"/>
      <c r="T140" s="157"/>
      <c r="AT140" s="152" t="s">
        <v>197</v>
      </c>
      <c r="AU140" s="152" t="s">
        <v>78</v>
      </c>
      <c r="AV140" s="12" t="s">
        <v>78</v>
      </c>
      <c r="AW140" s="12" t="s">
        <v>31</v>
      </c>
      <c r="AX140" s="12" t="s">
        <v>69</v>
      </c>
      <c r="AY140" s="152" t="s">
        <v>184</v>
      </c>
    </row>
    <row r="141" spans="2:65" s="1" customFormat="1" ht="37.9" customHeight="1">
      <c r="B141" s="33"/>
      <c r="C141" s="132" t="s">
        <v>238</v>
      </c>
      <c r="D141" s="132" t="s">
        <v>186</v>
      </c>
      <c r="E141" s="133" t="s">
        <v>265</v>
      </c>
      <c r="F141" s="134" t="s">
        <v>266</v>
      </c>
      <c r="G141" s="135" t="s">
        <v>189</v>
      </c>
      <c r="H141" s="136">
        <v>84.88</v>
      </c>
      <c r="I141" s="137"/>
      <c r="J141" s="138">
        <f>ROUND(I141*H141,2)</f>
        <v>0</v>
      </c>
      <c r="K141" s="134" t="s">
        <v>190</v>
      </c>
      <c r="L141" s="33"/>
      <c r="M141" s="139" t="s">
        <v>19</v>
      </c>
      <c r="N141" s="140" t="s">
        <v>40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191</v>
      </c>
      <c r="AT141" s="143" t="s">
        <v>186</v>
      </c>
      <c r="AU141" s="143" t="s">
        <v>78</v>
      </c>
      <c r="AY141" s="18" t="s">
        <v>184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76</v>
      </c>
      <c r="BK141" s="144">
        <f>ROUND(I141*H141,2)</f>
        <v>0</v>
      </c>
      <c r="BL141" s="18" t="s">
        <v>191</v>
      </c>
      <c r="BM141" s="143" t="s">
        <v>3214</v>
      </c>
    </row>
    <row r="142" spans="2:65" s="1" customFormat="1" ht="39">
      <c r="B142" s="33"/>
      <c r="D142" s="145" t="s">
        <v>193</v>
      </c>
      <c r="F142" s="146" t="s">
        <v>268</v>
      </c>
      <c r="I142" s="147"/>
      <c r="L142" s="33"/>
      <c r="M142" s="148"/>
      <c r="T142" s="54"/>
      <c r="AT142" s="18" t="s">
        <v>193</v>
      </c>
      <c r="AU142" s="18" t="s">
        <v>78</v>
      </c>
    </row>
    <row r="143" spans="2:65" s="1" customFormat="1">
      <c r="B143" s="33"/>
      <c r="D143" s="149" t="s">
        <v>195</v>
      </c>
      <c r="F143" s="150" t="s">
        <v>269</v>
      </c>
      <c r="I143" s="147"/>
      <c r="L143" s="33"/>
      <c r="M143" s="148"/>
      <c r="T143" s="54"/>
      <c r="AT143" s="18" t="s">
        <v>195</v>
      </c>
      <c r="AU143" s="18" t="s">
        <v>78</v>
      </c>
    </row>
    <row r="144" spans="2:65" s="12" customFormat="1">
      <c r="B144" s="151"/>
      <c r="D144" s="145" t="s">
        <v>197</v>
      </c>
      <c r="E144" s="152" t="s">
        <v>19</v>
      </c>
      <c r="F144" s="153" t="s">
        <v>3215</v>
      </c>
      <c r="H144" s="154">
        <v>60.4</v>
      </c>
      <c r="I144" s="155"/>
      <c r="L144" s="151"/>
      <c r="M144" s="156"/>
      <c r="T144" s="157"/>
      <c r="AT144" s="152" t="s">
        <v>197</v>
      </c>
      <c r="AU144" s="152" t="s">
        <v>78</v>
      </c>
      <c r="AV144" s="12" t="s">
        <v>78</v>
      </c>
      <c r="AW144" s="12" t="s">
        <v>31</v>
      </c>
      <c r="AX144" s="12" t="s">
        <v>69</v>
      </c>
      <c r="AY144" s="152" t="s">
        <v>184</v>
      </c>
    </row>
    <row r="145" spans="2:65" s="12" customFormat="1">
      <c r="B145" s="151"/>
      <c r="D145" s="145" t="s">
        <v>197</v>
      </c>
      <c r="E145" s="152" t="s">
        <v>19</v>
      </c>
      <c r="F145" s="153" t="s">
        <v>3216</v>
      </c>
      <c r="H145" s="154">
        <v>18.88</v>
      </c>
      <c r="I145" s="155"/>
      <c r="L145" s="151"/>
      <c r="M145" s="156"/>
      <c r="T145" s="157"/>
      <c r="AT145" s="152" t="s">
        <v>197</v>
      </c>
      <c r="AU145" s="152" t="s">
        <v>78</v>
      </c>
      <c r="AV145" s="12" t="s">
        <v>78</v>
      </c>
      <c r="AW145" s="12" t="s">
        <v>31</v>
      </c>
      <c r="AX145" s="12" t="s">
        <v>69</v>
      </c>
      <c r="AY145" s="152" t="s">
        <v>184</v>
      </c>
    </row>
    <row r="146" spans="2:65" s="12" customFormat="1">
      <c r="B146" s="151"/>
      <c r="D146" s="145" t="s">
        <v>197</v>
      </c>
      <c r="E146" s="152" t="s">
        <v>19</v>
      </c>
      <c r="F146" s="153" t="s">
        <v>3217</v>
      </c>
      <c r="H146" s="154">
        <v>13.6</v>
      </c>
      <c r="I146" s="155"/>
      <c r="L146" s="151"/>
      <c r="M146" s="156"/>
      <c r="T146" s="157"/>
      <c r="AT146" s="152" t="s">
        <v>197</v>
      </c>
      <c r="AU146" s="152" t="s">
        <v>78</v>
      </c>
      <c r="AV146" s="12" t="s">
        <v>78</v>
      </c>
      <c r="AW146" s="12" t="s">
        <v>31</v>
      </c>
      <c r="AX146" s="12" t="s">
        <v>69</v>
      </c>
      <c r="AY146" s="152" t="s">
        <v>184</v>
      </c>
    </row>
    <row r="147" spans="2:65" s="12" customFormat="1">
      <c r="B147" s="151"/>
      <c r="D147" s="145" t="s">
        <v>197</v>
      </c>
      <c r="E147" s="152" t="s">
        <v>19</v>
      </c>
      <c r="F147" s="153" t="s">
        <v>3218</v>
      </c>
      <c r="H147" s="154">
        <v>-8</v>
      </c>
      <c r="I147" s="155"/>
      <c r="L147" s="151"/>
      <c r="M147" s="156"/>
      <c r="T147" s="157"/>
      <c r="AT147" s="152" t="s">
        <v>197</v>
      </c>
      <c r="AU147" s="152" t="s">
        <v>78</v>
      </c>
      <c r="AV147" s="12" t="s">
        <v>78</v>
      </c>
      <c r="AW147" s="12" t="s">
        <v>31</v>
      </c>
      <c r="AX147" s="12" t="s">
        <v>69</v>
      </c>
      <c r="AY147" s="152" t="s">
        <v>184</v>
      </c>
    </row>
    <row r="148" spans="2:65" s="13" customFormat="1">
      <c r="B148" s="158"/>
      <c r="D148" s="145" t="s">
        <v>197</v>
      </c>
      <c r="E148" s="159" t="s">
        <v>19</v>
      </c>
      <c r="F148" s="160" t="s">
        <v>205</v>
      </c>
      <c r="H148" s="161">
        <v>84.88</v>
      </c>
      <c r="I148" s="162"/>
      <c r="L148" s="158"/>
      <c r="M148" s="163"/>
      <c r="T148" s="164"/>
      <c r="AT148" s="159" t="s">
        <v>197</v>
      </c>
      <c r="AU148" s="159" t="s">
        <v>78</v>
      </c>
      <c r="AV148" s="13" t="s">
        <v>191</v>
      </c>
      <c r="AW148" s="13" t="s">
        <v>31</v>
      </c>
      <c r="AX148" s="13" t="s">
        <v>76</v>
      </c>
      <c r="AY148" s="159" t="s">
        <v>184</v>
      </c>
    </row>
    <row r="149" spans="2:65" s="1" customFormat="1" ht="37.9" customHeight="1">
      <c r="B149" s="33"/>
      <c r="C149" s="132" t="s">
        <v>247</v>
      </c>
      <c r="D149" s="132" t="s">
        <v>186</v>
      </c>
      <c r="E149" s="133" t="s">
        <v>274</v>
      </c>
      <c r="F149" s="134" t="s">
        <v>275</v>
      </c>
      <c r="G149" s="135" t="s">
        <v>189</v>
      </c>
      <c r="H149" s="136">
        <v>1612.72</v>
      </c>
      <c r="I149" s="137"/>
      <c r="J149" s="138">
        <f>ROUND(I149*H149,2)</f>
        <v>0</v>
      </c>
      <c r="K149" s="134" t="s">
        <v>190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191</v>
      </c>
      <c r="AT149" s="143" t="s">
        <v>186</v>
      </c>
      <c r="AU149" s="143" t="s">
        <v>78</v>
      </c>
      <c r="AY149" s="18" t="s">
        <v>184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76</v>
      </c>
      <c r="BK149" s="144">
        <f>ROUND(I149*H149,2)</f>
        <v>0</v>
      </c>
      <c r="BL149" s="18" t="s">
        <v>191</v>
      </c>
      <c r="BM149" s="143" t="s">
        <v>3219</v>
      </c>
    </row>
    <row r="150" spans="2:65" s="1" customFormat="1" ht="48.75">
      <c r="B150" s="33"/>
      <c r="D150" s="145" t="s">
        <v>193</v>
      </c>
      <c r="F150" s="146" t="s">
        <v>277</v>
      </c>
      <c r="I150" s="147"/>
      <c r="L150" s="33"/>
      <c r="M150" s="148"/>
      <c r="T150" s="54"/>
      <c r="AT150" s="18" t="s">
        <v>193</v>
      </c>
      <c r="AU150" s="18" t="s">
        <v>78</v>
      </c>
    </row>
    <row r="151" spans="2:65" s="1" customFormat="1">
      <c r="B151" s="33"/>
      <c r="D151" s="149" t="s">
        <v>195</v>
      </c>
      <c r="F151" s="150" t="s">
        <v>278</v>
      </c>
      <c r="I151" s="147"/>
      <c r="L151" s="33"/>
      <c r="M151" s="148"/>
      <c r="T151" s="54"/>
      <c r="AT151" s="18" t="s">
        <v>195</v>
      </c>
      <c r="AU151" s="18" t="s">
        <v>78</v>
      </c>
    </row>
    <row r="152" spans="2:65" s="12" customFormat="1">
      <c r="B152" s="151"/>
      <c r="D152" s="145" t="s">
        <v>197</v>
      </c>
      <c r="E152" s="152" t="s">
        <v>19</v>
      </c>
      <c r="F152" s="153" t="s">
        <v>3220</v>
      </c>
      <c r="H152" s="154">
        <v>84.88</v>
      </c>
      <c r="I152" s="155"/>
      <c r="L152" s="151"/>
      <c r="M152" s="156"/>
      <c r="T152" s="157"/>
      <c r="AT152" s="152" t="s">
        <v>197</v>
      </c>
      <c r="AU152" s="152" t="s">
        <v>78</v>
      </c>
      <c r="AV152" s="12" t="s">
        <v>78</v>
      </c>
      <c r="AW152" s="12" t="s">
        <v>31</v>
      </c>
      <c r="AX152" s="12" t="s">
        <v>76</v>
      </c>
      <c r="AY152" s="152" t="s">
        <v>184</v>
      </c>
    </row>
    <row r="153" spans="2:65" s="12" customFormat="1">
      <c r="B153" s="151"/>
      <c r="D153" s="145" t="s">
        <v>197</v>
      </c>
      <c r="F153" s="153" t="s">
        <v>3221</v>
      </c>
      <c r="H153" s="154">
        <v>1612.72</v>
      </c>
      <c r="I153" s="155"/>
      <c r="L153" s="151"/>
      <c r="M153" s="156"/>
      <c r="T153" s="157"/>
      <c r="AT153" s="152" t="s">
        <v>197</v>
      </c>
      <c r="AU153" s="152" t="s">
        <v>78</v>
      </c>
      <c r="AV153" s="12" t="s">
        <v>78</v>
      </c>
      <c r="AW153" s="12" t="s">
        <v>4</v>
      </c>
      <c r="AX153" s="12" t="s">
        <v>76</v>
      </c>
      <c r="AY153" s="152" t="s">
        <v>184</v>
      </c>
    </row>
    <row r="154" spans="2:65" s="1" customFormat="1" ht="37.9" customHeight="1">
      <c r="B154" s="33"/>
      <c r="C154" s="132" t="s">
        <v>254</v>
      </c>
      <c r="D154" s="132" t="s">
        <v>186</v>
      </c>
      <c r="E154" s="133" t="s">
        <v>282</v>
      </c>
      <c r="F154" s="134" t="s">
        <v>283</v>
      </c>
      <c r="G154" s="135" t="s">
        <v>189</v>
      </c>
      <c r="H154" s="136">
        <v>3.4</v>
      </c>
      <c r="I154" s="137"/>
      <c r="J154" s="138">
        <f>ROUND(I154*H154,2)</f>
        <v>0</v>
      </c>
      <c r="K154" s="134" t="s">
        <v>190</v>
      </c>
      <c r="L154" s="33"/>
      <c r="M154" s="139" t="s">
        <v>19</v>
      </c>
      <c r="N154" s="140" t="s">
        <v>40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191</v>
      </c>
      <c r="AT154" s="143" t="s">
        <v>186</v>
      </c>
      <c r="AU154" s="143" t="s">
        <v>78</v>
      </c>
      <c r="AY154" s="18" t="s">
        <v>184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76</v>
      </c>
      <c r="BK154" s="144">
        <f>ROUND(I154*H154,2)</f>
        <v>0</v>
      </c>
      <c r="BL154" s="18" t="s">
        <v>191</v>
      </c>
      <c r="BM154" s="143" t="s">
        <v>3222</v>
      </c>
    </row>
    <row r="155" spans="2:65" s="1" customFormat="1" ht="39">
      <c r="B155" s="33"/>
      <c r="D155" s="145" t="s">
        <v>193</v>
      </c>
      <c r="F155" s="146" t="s">
        <v>285</v>
      </c>
      <c r="I155" s="147"/>
      <c r="L155" s="33"/>
      <c r="M155" s="148"/>
      <c r="T155" s="54"/>
      <c r="AT155" s="18" t="s">
        <v>193</v>
      </c>
      <c r="AU155" s="18" t="s">
        <v>78</v>
      </c>
    </row>
    <row r="156" spans="2:65" s="1" customFormat="1">
      <c r="B156" s="33"/>
      <c r="D156" s="149" t="s">
        <v>195</v>
      </c>
      <c r="F156" s="150" t="s">
        <v>286</v>
      </c>
      <c r="I156" s="147"/>
      <c r="L156" s="33"/>
      <c r="M156" s="148"/>
      <c r="T156" s="54"/>
      <c r="AT156" s="18" t="s">
        <v>195</v>
      </c>
      <c r="AU156" s="18" t="s">
        <v>78</v>
      </c>
    </row>
    <row r="157" spans="2:65" s="12" customFormat="1">
      <c r="B157" s="151"/>
      <c r="D157" s="145" t="s">
        <v>197</v>
      </c>
      <c r="E157" s="152" t="s">
        <v>19</v>
      </c>
      <c r="F157" s="153" t="s">
        <v>3223</v>
      </c>
      <c r="H157" s="154">
        <v>3.4</v>
      </c>
      <c r="I157" s="155"/>
      <c r="L157" s="151"/>
      <c r="M157" s="156"/>
      <c r="T157" s="157"/>
      <c r="AT157" s="152" t="s">
        <v>197</v>
      </c>
      <c r="AU157" s="152" t="s">
        <v>78</v>
      </c>
      <c r="AV157" s="12" t="s">
        <v>78</v>
      </c>
      <c r="AW157" s="12" t="s">
        <v>31</v>
      </c>
      <c r="AX157" s="12" t="s">
        <v>76</v>
      </c>
      <c r="AY157" s="152" t="s">
        <v>184</v>
      </c>
    </row>
    <row r="158" spans="2:65" s="1" customFormat="1" ht="37.9" customHeight="1">
      <c r="B158" s="33"/>
      <c r="C158" s="132" t="s">
        <v>264</v>
      </c>
      <c r="D158" s="132" t="s">
        <v>186</v>
      </c>
      <c r="E158" s="133" t="s">
        <v>290</v>
      </c>
      <c r="F158" s="134" t="s">
        <v>291</v>
      </c>
      <c r="G158" s="135" t="s">
        <v>189</v>
      </c>
      <c r="H158" s="136">
        <v>64.599999999999994</v>
      </c>
      <c r="I158" s="137"/>
      <c r="J158" s="138">
        <f>ROUND(I158*H158,2)</f>
        <v>0</v>
      </c>
      <c r="K158" s="134" t="s">
        <v>190</v>
      </c>
      <c r="L158" s="33"/>
      <c r="M158" s="139" t="s">
        <v>19</v>
      </c>
      <c r="N158" s="140" t="s">
        <v>40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191</v>
      </c>
      <c r="AT158" s="143" t="s">
        <v>186</v>
      </c>
      <c r="AU158" s="143" t="s">
        <v>78</v>
      </c>
      <c r="AY158" s="18" t="s">
        <v>184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76</v>
      </c>
      <c r="BK158" s="144">
        <f>ROUND(I158*H158,2)</f>
        <v>0</v>
      </c>
      <c r="BL158" s="18" t="s">
        <v>191</v>
      </c>
      <c r="BM158" s="143" t="s">
        <v>3224</v>
      </c>
    </row>
    <row r="159" spans="2:65" s="1" customFormat="1" ht="48.75">
      <c r="B159" s="33"/>
      <c r="D159" s="145" t="s">
        <v>193</v>
      </c>
      <c r="F159" s="146" t="s">
        <v>293</v>
      </c>
      <c r="I159" s="147"/>
      <c r="L159" s="33"/>
      <c r="M159" s="148"/>
      <c r="T159" s="54"/>
      <c r="AT159" s="18" t="s">
        <v>193</v>
      </c>
      <c r="AU159" s="18" t="s">
        <v>78</v>
      </c>
    </row>
    <row r="160" spans="2:65" s="1" customFormat="1">
      <c r="B160" s="33"/>
      <c r="D160" s="149" t="s">
        <v>195</v>
      </c>
      <c r="F160" s="150" t="s">
        <v>294</v>
      </c>
      <c r="I160" s="147"/>
      <c r="L160" s="33"/>
      <c r="M160" s="148"/>
      <c r="T160" s="54"/>
      <c r="AT160" s="18" t="s">
        <v>195</v>
      </c>
      <c r="AU160" s="18" t="s">
        <v>78</v>
      </c>
    </row>
    <row r="161" spans="2:65" s="12" customFormat="1">
      <c r="B161" s="151"/>
      <c r="D161" s="145" t="s">
        <v>197</v>
      </c>
      <c r="E161" s="152" t="s">
        <v>19</v>
      </c>
      <c r="F161" s="153" t="s">
        <v>3223</v>
      </c>
      <c r="H161" s="154">
        <v>3.4</v>
      </c>
      <c r="I161" s="155"/>
      <c r="L161" s="151"/>
      <c r="M161" s="156"/>
      <c r="T161" s="157"/>
      <c r="AT161" s="152" t="s">
        <v>197</v>
      </c>
      <c r="AU161" s="152" t="s">
        <v>78</v>
      </c>
      <c r="AV161" s="12" t="s">
        <v>78</v>
      </c>
      <c r="AW161" s="12" t="s">
        <v>31</v>
      </c>
      <c r="AX161" s="12" t="s">
        <v>76</v>
      </c>
      <c r="AY161" s="152" t="s">
        <v>184</v>
      </c>
    </row>
    <row r="162" spans="2:65" s="12" customFormat="1">
      <c r="B162" s="151"/>
      <c r="D162" s="145" t="s">
        <v>197</v>
      </c>
      <c r="F162" s="153" t="s">
        <v>3225</v>
      </c>
      <c r="H162" s="154">
        <v>64.599999999999994</v>
      </c>
      <c r="I162" s="155"/>
      <c r="L162" s="151"/>
      <c r="M162" s="156"/>
      <c r="T162" s="157"/>
      <c r="AT162" s="152" t="s">
        <v>197</v>
      </c>
      <c r="AU162" s="152" t="s">
        <v>78</v>
      </c>
      <c r="AV162" s="12" t="s">
        <v>78</v>
      </c>
      <c r="AW162" s="12" t="s">
        <v>4</v>
      </c>
      <c r="AX162" s="12" t="s">
        <v>76</v>
      </c>
      <c r="AY162" s="152" t="s">
        <v>184</v>
      </c>
    </row>
    <row r="163" spans="2:65" s="1" customFormat="1" ht="24.2" customHeight="1">
      <c r="B163" s="33"/>
      <c r="C163" s="132" t="s">
        <v>273</v>
      </c>
      <c r="D163" s="132" t="s">
        <v>186</v>
      </c>
      <c r="E163" s="133" t="s">
        <v>3226</v>
      </c>
      <c r="F163" s="134" t="s">
        <v>3227</v>
      </c>
      <c r="G163" s="135" t="s">
        <v>189</v>
      </c>
      <c r="H163" s="136">
        <v>92.88</v>
      </c>
      <c r="I163" s="137"/>
      <c r="J163" s="138">
        <f>ROUND(I163*H163,2)</f>
        <v>0</v>
      </c>
      <c r="K163" s="134" t="s">
        <v>190</v>
      </c>
      <c r="L163" s="33"/>
      <c r="M163" s="139" t="s">
        <v>19</v>
      </c>
      <c r="N163" s="140" t="s">
        <v>40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191</v>
      </c>
      <c r="AT163" s="143" t="s">
        <v>186</v>
      </c>
      <c r="AU163" s="143" t="s">
        <v>78</v>
      </c>
      <c r="AY163" s="18" t="s">
        <v>184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76</v>
      </c>
      <c r="BK163" s="144">
        <f>ROUND(I163*H163,2)</f>
        <v>0</v>
      </c>
      <c r="BL163" s="18" t="s">
        <v>191</v>
      </c>
      <c r="BM163" s="143" t="s">
        <v>3228</v>
      </c>
    </row>
    <row r="164" spans="2:65" s="1" customFormat="1" ht="29.25">
      <c r="B164" s="33"/>
      <c r="D164" s="145" t="s">
        <v>193</v>
      </c>
      <c r="F164" s="146" t="s">
        <v>3229</v>
      </c>
      <c r="I164" s="147"/>
      <c r="L164" s="33"/>
      <c r="M164" s="148"/>
      <c r="T164" s="54"/>
      <c r="AT164" s="18" t="s">
        <v>193</v>
      </c>
      <c r="AU164" s="18" t="s">
        <v>78</v>
      </c>
    </row>
    <row r="165" spans="2:65" s="1" customFormat="1">
      <c r="B165" s="33"/>
      <c r="D165" s="149" t="s">
        <v>195</v>
      </c>
      <c r="F165" s="150" t="s">
        <v>3230</v>
      </c>
      <c r="I165" s="147"/>
      <c r="L165" s="33"/>
      <c r="M165" s="148"/>
      <c r="T165" s="54"/>
      <c r="AT165" s="18" t="s">
        <v>195</v>
      </c>
      <c r="AU165" s="18" t="s">
        <v>78</v>
      </c>
    </row>
    <row r="166" spans="2:65" s="12" customFormat="1">
      <c r="B166" s="151"/>
      <c r="D166" s="145" t="s">
        <v>197</v>
      </c>
      <c r="E166" s="152" t="s">
        <v>19</v>
      </c>
      <c r="F166" s="153" t="s">
        <v>3215</v>
      </c>
      <c r="H166" s="154">
        <v>60.4</v>
      </c>
      <c r="I166" s="155"/>
      <c r="L166" s="151"/>
      <c r="M166" s="156"/>
      <c r="T166" s="157"/>
      <c r="AT166" s="152" t="s">
        <v>197</v>
      </c>
      <c r="AU166" s="152" t="s">
        <v>78</v>
      </c>
      <c r="AV166" s="12" t="s">
        <v>78</v>
      </c>
      <c r="AW166" s="12" t="s">
        <v>31</v>
      </c>
      <c r="AX166" s="12" t="s">
        <v>69</v>
      </c>
      <c r="AY166" s="152" t="s">
        <v>184</v>
      </c>
    </row>
    <row r="167" spans="2:65" s="12" customFormat="1">
      <c r="B167" s="151"/>
      <c r="D167" s="145" t="s">
        <v>197</v>
      </c>
      <c r="E167" s="152" t="s">
        <v>19</v>
      </c>
      <c r="F167" s="153" t="s">
        <v>3216</v>
      </c>
      <c r="H167" s="154">
        <v>18.88</v>
      </c>
      <c r="I167" s="155"/>
      <c r="L167" s="151"/>
      <c r="M167" s="156"/>
      <c r="T167" s="157"/>
      <c r="AT167" s="152" t="s">
        <v>197</v>
      </c>
      <c r="AU167" s="152" t="s">
        <v>78</v>
      </c>
      <c r="AV167" s="12" t="s">
        <v>78</v>
      </c>
      <c r="AW167" s="12" t="s">
        <v>31</v>
      </c>
      <c r="AX167" s="12" t="s">
        <v>69</v>
      </c>
      <c r="AY167" s="152" t="s">
        <v>184</v>
      </c>
    </row>
    <row r="168" spans="2:65" s="12" customFormat="1">
      <c r="B168" s="151"/>
      <c r="D168" s="145" t="s">
        <v>197</v>
      </c>
      <c r="E168" s="152" t="s">
        <v>19</v>
      </c>
      <c r="F168" s="153" t="s">
        <v>3217</v>
      </c>
      <c r="H168" s="154">
        <v>13.6</v>
      </c>
      <c r="I168" s="155"/>
      <c r="L168" s="151"/>
      <c r="M168" s="156"/>
      <c r="T168" s="157"/>
      <c r="AT168" s="152" t="s">
        <v>197</v>
      </c>
      <c r="AU168" s="152" t="s">
        <v>78</v>
      </c>
      <c r="AV168" s="12" t="s">
        <v>78</v>
      </c>
      <c r="AW168" s="12" t="s">
        <v>31</v>
      </c>
      <c r="AX168" s="12" t="s">
        <v>69</v>
      </c>
      <c r="AY168" s="152" t="s">
        <v>184</v>
      </c>
    </row>
    <row r="169" spans="2:65" s="13" customFormat="1">
      <c r="B169" s="158"/>
      <c r="D169" s="145" t="s">
        <v>197</v>
      </c>
      <c r="E169" s="159" t="s">
        <v>19</v>
      </c>
      <c r="F169" s="160" t="s">
        <v>205</v>
      </c>
      <c r="H169" s="161">
        <v>92.88</v>
      </c>
      <c r="I169" s="162"/>
      <c r="L169" s="158"/>
      <c r="M169" s="163"/>
      <c r="T169" s="164"/>
      <c r="AT169" s="159" t="s">
        <v>197</v>
      </c>
      <c r="AU169" s="159" t="s">
        <v>78</v>
      </c>
      <c r="AV169" s="13" t="s">
        <v>191</v>
      </c>
      <c r="AW169" s="13" t="s">
        <v>31</v>
      </c>
      <c r="AX169" s="13" t="s">
        <v>76</v>
      </c>
      <c r="AY169" s="159" t="s">
        <v>184</v>
      </c>
    </row>
    <row r="170" spans="2:65" s="1" customFormat="1" ht="24.2" customHeight="1">
      <c r="B170" s="33"/>
      <c r="C170" s="132" t="s">
        <v>281</v>
      </c>
      <c r="D170" s="132" t="s">
        <v>186</v>
      </c>
      <c r="E170" s="133" t="s">
        <v>3231</v>
      </c>
      <c r="F170" s="134" t="s">
        <v>3232</v>
      </c>
      <c r="G170" s="135" t="s">
        <v>189</v>
      </c>
      <c r="H170" s="136">
        <v>3.4</v>
      </c>
      <c r="I170" s="137"/>
      <c r="J170" s="138">
        <f>ROUND(I170*H170,2)</f>
        <v>0</v>
      </c>
      <c r="K170" s="134" t="s">
        <v>190</v>
      </c>
      <c r="L170" s="33"/>
      <c r="M170" s="139" t="s">
        <v>19</v>
      </c>
      <c r="N170" s="140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191</v>
      </c>
      <c r="AT170" s="143" t="s">
        <v>186</v>
      </c>
      <c r="AU170" s="143" t="s">
        <v>78</v>
      </c>
      <c r="AY170" s="18" t="s">
        <v>184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76</v>
      </c>
      <c r="BK170" s="144">
        <f>ROUND(I170*H170,2)</f>
        <v>0</v>
      </c>
      <c r="BL170" s="18" t="s">
        <v>191</v>
      </c>
      <c r="BM170" s="143" t="s">
        <v>3233</v>
      </c>
    </row>
    <row r="171" spans="2:65" s="1" customFormat="1" ht="29.25">
      <c r="B171" s="33"/>
      <c r="D171" s="145" t="s">
        <v>193</v>
      </c>
      <c r="F171" s="146" t="s">
        <v>3234</v>
      </c>
      <c r="I171" s="147"/>
      <c r="L171" s="33"/>
      <c r="M171" s="148"/>
      <c r="T171" s="54"/>
      <c r="AT171" s="18" t="s">
        <v>193</v>
      </c>
      <c r="AU171" s="18" t="s">
        <v>78</v>
      </c>
    </row>
    <row r="172" spans="2:65" s="1" customFormat="1">
      <c r="B172" s="33"/>
      <c r="D172" s="149" t="s">
        <v>195</v>
      </c>
      <c r="F172" s="150" t="s">
        <v>3235</v>
      </c>
      <c r="I172" s="147"/>
      <c r="L172" s="33"/>
      <c r="M172" s="148"/>
      <c r="T172" s="54"/>
      <c r="AT172" s="18" t="s">
        <v>195</v>
      </c>
      <c r="AU172" s="18" t="s">
        <v>78</v>
      </c>
    </row>
    <row r="173" spans="2:65" s="12" customFormat="1">
      <c r="B173" s="151"/>
      <c r="D173" s="145" t="s">
        <v>197</v>
      </c>
      <c r="E173" s="152" t="s">
        <v>19</v>
      </c>
      <c r="F173" s="153" t="s">
        <v>3223</v>
      </c>
      <c r="H173" s="154">
        <v>3.4</v>
      </c>
      <c r="I173" s="155"/>
      <c r="L173" s="151"/>
      <c r="M173" s="156"/>
      <c r="T173" s="157"/>
      <c r="AT173" s="152" t="s">
        <v>197</v>
      </c>
      <c r="AU173" s="152" t="s">
        <v>78</v>
      </c>
      <c r="AV173" s="12" t="s">
        <v>78</v>
      </c>
      <c r="AW173" s="12" t="s">
        <v>31</v>
      </c>
      <c r="AX173" s="12" t="s">
        <v>76</v>
      </c>
      <c r="AY173" s="152" t="s">
        <v>184</v>
      </c>
    </row>
    <row r="174" spans="2:65" s="1" customFormat="1" ht="24.2" customHeight="1">
      <c r="B174" s="33"/>
      <c r="C174" s="132" t="s">
        <v>289</v>
      </c>
      <c r="D174" s="132" t="s">
        <v>186</v>
      </c>
      <c r="E174" s="133" t="s">
        <v>311</v>
      </c>
      <c r="F174" s="134" t="s">
        <v>312</v>
      </c>
      <c r="G174" s="135" t="s">
        <v>313</v>
      </c>
      <c r="H174" s="136">
        <v>132.41999999999999</v>
      </c>
      <c r="I174" s="137"/>
      <c r="J174" s="138">
        <f>ROUND(I174*H174,2)</f>
        <v>0</v>
      </c>
      <c r="K174" s="134" t="s">
        <v>190</v>
      </c>
      <c r="L174" s="33"/>
      <c r="M174" s="139" t="s">
        <v>19</v>
      </c>
      <c r="N174" s="140" t="s">
        <v>40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191</v>
      </c>
      <c r="AT174" s="143" t="s">
        <v>186</v>
      </c>
      <c r="AU174" s="143" t="s">
        <v>78</v>
      </c>
      <c r="AY174" s="18" t="s">
        <v>184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76</v>
      </c>
      <c r="BK174" s="144">
        <f>ROUND(I174*H174,2)</f>
        <v>0</v>
      </c>
      <c r="BL174" s="18" t="s">
        <v>191</v>
      </c>
      <c r="BM174" s="143" t="s">
        <v>3236</v>
      </c>
    </row>
    <row r="175" spans="2:65" s="1" customFormat="1" ht="29.25">
      <c r="B175" s="33"/>
      <c r="D175" s="145" t="s">
        <v>193</v>
      </c>
      <c r="F175" s="146" t="s">
        <v>315</v>
      </c>
      <c r="I175" s="147"/>
      <c r="L175" s="33"/>
      <c r="M175" s="148"/>
      <c r="T175" s="54"/>
      <c r="AT175" s="18" t="s">
        <v>193</v>
      </c>
      <c r="AU175" s="18" t="s">
        <v>78</v>
      </c>
    </row>
    <row r="176" spans="2:65" s="1" customFormat="1">
      <c r="B176" s="33"/>
      <c r="D176" s="149" t="s">
        <v>195</v>
      </c>
      <c r="F176" s="150" t="s">
        <v>316</v>
      </c>
      <c r="I176" s="147"/>
      <c r="L176" s="33"/>
      <c r="M176" s="148"/>
      <c r="T176" s="54"/>
      <c r="AT176" s="18" t="s">
        <v>195</v>
      </c>
      <c r="AU176" s="18" t="s">
        <v>78</v>
      </c>
    </row>
    <row r="177" spans="2:65" s="12" customFormat="1">
      <c r="B177" s="151"/>
      <c r="D177" s="145" t="s">
        <v>197</v>
      </c>
      <c r="E177" s="152" t="s">
        <v>19</v>
      </c>
      <c r="F177" s="153" t="s">
        <v>3237</v>
      </c>
      <c r="H177" s="154">
        <v>88.28</v>
      </c>
      <c r="I177" s="155"/>
      <c r="L177" s="151"/>
      <c r="M177" s="156"/>
      <c r="T177" s="157"/>
      <c r="AT177" s="152" t="s">
        <v>197</v>
      </c>
      <c r="AU177" s="152" t="s">
        <v>78</v>
      </c>
      <c r="AV177" s="12" t="s">
        <v>78</v>
      </c>
      <c r="AW177" s="12" t="s">
        <v>31</v>
      </c>
      <c r="AX177" s="12" t="s">
        <v>76</v>
      </c>
      <c r="AY177" s="152" t="s">
        <v>184</v>
      </c>
    </row>
    <row r="178" spans="2:65" s="12" customFormat="1">
      <c r="B178" s="151"/>
      <c r="D178" s="145" t="s">
        <v>197</v>
      </c>
      <c r="F178" s="153" t="s">
        <v>3238</v>
      </c>
      <c r="H178" s="154">
        <v>132.41999999999999</v>
      </c>
      <c r="I178" s="155"/>
      <c r="L178" s="151"/>
      <c r="M178" s="156"/>
      <c r="T178" s="157"/>
      <c r="AT178" s="152" t="s">
        <v>197</v>
      </c>
      <c r="AU178" s="152" t="s">
        <v>78</v>
      </c>
      <c r="AV178" s="12" t="s">
        <v>78</v>
      </c>
      <c r="AW178" s="12" t="s">
        <v>4</v>
      </c>
      <c r="AX178" s="12" t="s">
        <v>76</v>
      </c>
      <c r="AY178" s="152" t="s">
        <v>184</v>
      </c>
    </row>
    <row r="179" spans="2:65" s="1" customFormat="1" ht="24.2" customHeight="1">
      <c r="B179" s="33"/>
      <c r="C179" s="132" t="s">
        <v>8</v>
      </c>
      <c r="D179" s="132" t="s">
        <v>186</v>
      </c>
      <c r="E179" s="133" t="s">
        <v>319</v>
      </c>
      <c r="F179" s="134" t="s">
        <v>320</v>
      </c>
      <c r="G179" s="135" t="s">
        <v>189</v>
      </c>
      <c r="H179" s="136">
        <v>8.0079999999999991</v>
      </c>
      <c r="I179" s="137"/>
      <c r="J179" s="138">
        <f>ROUND(I179*H179,2)</f>
        <v>0</v>
      </c>
      <c r="K179" s="134" t="s">
        <v>190</v>
      </c>
      <c r="L179" s="33"/>
      <c r="M179" s="139" t="s">
        <v>19</v>
      </c>
      <c r="N179" s="140" t="s">
        <v>40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191</v>
      </c>
      <c r="AT179" s="143" t="s">
        <v>186</v>
      </c>
      <c r="AU179" s="143" t="s">
        <v>78</v>
      </c>
      <c r="AY179" s="18" t="s">
        <v>184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76</v>
      </c>
      <c r="BK179" s="144">
        <f>ROUND(I179*H179,2)</f>
        <v>0</v>
      </c>
      <c r="BL179" s="18" t="s">
        <v>191</v>
      </c>
      <c r="BM179" s="143" t="s">
        <v>3239</v>
      </c>
    </row>
    <row r="180" spans="2:65" s="1" customFormat="1" ht="29.25">
      <c r="B180" s="33"/>
      <c r="D180" s="145" t="s">
        <v>193</v>
      </c>
      <c r="F180" s="146" t="s">
        <v>322</v>
      </c>
      <c r="I180" s="147"/>
      <c r="L180" s="33"/>
      <c r="M180" s="148"/>
      <c r="T180" s="54"/>
      <c r="AT180" s="18" t="s">
        <v>193</v>
      </c>
      <c r="AU180" s="18" t="s">
        <v>78</v>
      </c>
    </row>
    <row r="181" spans="2:65" s="1" customFormat="1">
      <c r="B181" s="33"/>
      <c r="D181" s="149" t="s">
        <v>195</v>
      </c>
      <c r="F181" s="150" t="s">
        <v>323</v>
      </c>
      <c r="I181" s="147"/>
      <c r="L181" s="33"/>
      <c r="M181" s="148"/>
      <c r="T181" s="54"/>
      <c r="AT181" s="18" t="s">
        <v>195</v>
      </c>
      <c r="AU181" s="18" t="s">
        <v>78</v>
      </c>
    </row>
    <row r="182" spans="2:65" s="12" customFormat="1">
      <c r="B182" s="151"/>
      <c r="D182" s="145" t="s">
        <v>197</v>
      </c>
      <c r="E182" s="152" t="s">
        <v>19</v>
      </c>
      <c r="F182" s="153" t="s">
        <v>3240</v>
      </c>
      <c r="H182" s="154">
        <v>0.73599999999999999</v>
      </c>
      <c r="I182" s="155"/>
      <c r="L182" s="151"/>
      <c r="M182" s="156"/>
      <c r="T182" s="157"/>
      <c r="AT182" s="152" t="s">
        <v>197</v>
      </c>
      <c r="AU182" s="152" t="s">
        <v>78</v>
      </c>
      <c r="AV182" s="12" t="s">
        <v>78</v>
      </c>
      <c r="AW182" s="12" t="s">
        <v>31</v>
      </c>
      <c r="AX182" s="12" t="s">
        <v>69</v>
      </c>
      <c r="AY182" s="152" t="s">
        <v>184</v>
      </c>
    </row>
    <row r="183" spans="2:65" s="12" customFormat="1">
      <c r="B183" s="151"/>
      <c r="D183" s="145" t="s">
        <v>197</v>
      </c>
      <c r="E183" s="152" t="s">
        <v>19</v>
      </c>
      <c r="F183" s="153" t="s">
        <v>3241</v>
      </c>
      <c r="H183" s="154">
        <v>1.1519999999999999</v>
      </c>
      <c r="I183" s="155"/>
      <c r="L183" s="151"/>
      <c r="M183" s="156"/>
      <c r="T183" s="157"/>
      <c r="AT183" s="152" t="s">
        <v>197</v>
      </c>
      <c r="AU183" s="152" t="s">
        <v>78</v>
      </c>
      <c r="AV183" s="12" t="s">
        <v>78</v>
      </c>
      <c r="AW183" s="12" t="s">
        <v>31</v>
      </c>
      <c r="AX183" s="12" t="s">
        <v>69</v>
      </c>
      <c r="AY183" s="152" t="s">
        <v>184</v>
      </c>
    </row>
    <row r="184" spans="2:65" s="15" customFormat="1">
      <c r="B184" s="182"/>
      <c r="D184" s="145" t="s">
        <v>197</v>
      </c>
      <c r="E184" s="183" t="s">
        <v>19</v>
      </c>
      <c r="F184" s="184" t="s">
        <v>696</v>
      </c>
      <c r="H184" s="185">
        <v>1.8879999999999999</v>
      </c>
      <c r="I184" s="186"/>
      <c r="L184" s="182"/>
      <c r="M184" s="187"/>
      <c r="T184" s="188"/>
      <c r="AT184" s="183" t="s">
        <v>197</v>
      </c>
      <c r="AU184" s="183" t="s">
        <v>78</v>
      </c>
      <c r="AV184" s="15" t="s">
        <v>206</v>
      </c>
      <c r="AW184" s="15" t="s">
        <v>31</v>
      </c>
      <c r="AX184" s="15" t="s">
        <v>69</v>
      </c>
      <c r="AY184" s="183" t="s">
        <v>184</v>
      </c>
    </row>
    <row r="185" spans="2:65" s="12" customFormat="1">
      <c r="B185" s="151"/>
      <c r="D185" s="145" t="s">
        <v>197</v>
      </c>
      <c r="E185" s="152" t="s">
        <v>19</v>
      </c>
      <c r="F185" s="153" t="s">
        <v>3242</v>
      </c>
      <c r="H185" s="154">
        <v>6.12</v>
      </c>
      <c r="I185" s="155"/>
      <c r="L185" s="151"/>
      <c r="M185" s="156"/>
      <c r="T185" s="157"/>
      <c r="AT185" s="152" t="s">
        <v>197</v>
      </c>
      <c r="AU185" s="152" t="s">
        <v>78</v>
      </c>
      <c r="AV185" s="12" t="s">
        <v>78</v>
      </c>
      <c r="AW185" s="12" t="s">
        <v>31</v>
      </c>
      <c r="AX185" s="12" t="s">
        <v>69</v>
      </c>
      <c r="AY185" s="152" t="s">
        <v>184</v>
      </c>
    </row>
    <row r="186" spans="2:65" s="15" customFormat="1">
      <c r="B186" s="182"/>
      <c r="D186" s="145" t="s">
        <v>197</v>
      </c>
      <c r="E186" s="183" t="s">
        <v>19</v>
      </c>
      <c r="F186" s="184" t="s">
        <v>696</v>
      </c>
      <c r="H186" s="185">
        <v>6.12</v>
      </c>
      <c r="I186" s="186"/>
      <c r="L186" s="182"/>
      <c r="M186" s="187"/>
      <c r="T186" s="188"/>
      <c r="AT186" s="183" t="s">
        <v>197</v>
      </c>
      <c r="AU186" s="183" t="s">
        <v>78</v>
      </c>
      <c r="AV186" s="15" t="s">
        <v>206</v>
      </c>
      <c r="AW186" s="15" t="s">
        <v>31</v>
      </c>
      <c r="AX186" s="15" t="s">
        <v>69</v>
      </c>
      <c r="AY186" s="183" t="s">
        <v>184</v>
      </c>
    </row>
    <row r="187" spans="2:65" s="13" customFormat="1">
      <c r="B187" s="158"/>
      <c r="D187" s="145" t="s">
        <v>197</v>
      </c>
      <c r="E187" s="159" t="s">
        <v>19</v>
      </c>
      <c r="F187" s="160" t="s">
        <v>205</v>
      </c>
      <c r="H187" s="161">
        <v>8.0079999999999991</v>
      </c>
      <c r="I187" s="162"/>
      <c r="L187" s="158"/>
      <c r="M187" s="163"/>
      <c r="T187" s="164"/>
      <c r="AT187" s="159" t="s">
        <v>197</v>
      </c>
      <c r="AU187" s="159" t="s">
        <v>78</v>
      </c>
      <c r="AV187" s="13" t="s">
        <v>191</v>
      </c>
      <c r="AW187" s="13" t="s">
        <v>31</v>
      </c>
      <c r="AX187" s="13" t="s">
        <v>76</v>
      </c>
      <c r="AY187" s="159" t="s">
        <v>184</v>
      </c>
    </row>
    <row r="188" spans="2:65" s="11" customFormat="1" ht="22.9" customHeight="1">
      <c r="B188" s="120"/>
      <c r="D188" s="121" t="s">
        <v>68</v>
      </c>
      <c r="E188" s="130" t="s">
        <v>78</v>
      </c>
      <c r="F188" s="130" t="s">
        <v>324</v>
      </c>
      <c r="I188" s="123"/>
      <c r="J188" s="131">
        <f>BK188</f>
        <v>0</v>
      </c>
      <c r="L188" s="120"/>
      <c r="M188" s="125"/>
      <c r="P188" s="126">
        <f>SUM(P189:P246)</f>
        <v>0</v>
      </c>
      <c r="R188" s="126">
        <f>SUM(R189:R246)</f>
        <v>164.87728982000004</v>
      </c>
      <c r="T188" s="127">
        <f>SUM(T189:T246)</f>
        <v>0</v>
      </c>
      <c r="AR188" s="121" t="s">
        <v>76</v>
      </c>
      <c r="AT188" s="128" t="s">
        <v>68</v>
      </c>
      <c r="AU188" s="128" t="s">
        <v>76</v>
      </c>
      <c r="AY188" s="121" t="s">
        <v>184</v>
      </c>
      <c r="BK188" s="129">
        <f>SUM(BK189:BK246)</f>
        <v>0</v>
      </c>
    </row>
    <row r="189" spans="2:65" s="1" customFormat="1" ht="24.2" customHeight="1">
      <c r="B189" s="33"/>
      <c r="C189" s="132" t="s">
        <v>303</v>
      </c>
      <c r="D189" s="132" t="s">
        <v>186</v>
      </c>
      <c r="E189" s="133" t="s">
        <v>3243</v>
      </c>
      <c r="F189" s="134" t="s">
        <v>335</v>
      </c>
      <c r="G189" s="135" t="s">
        <v>189</v>
      </c>
      <c r="H189" s="136">
        <v>29.556000000000001</v>
      </c>
      <c r="I189" s="137"/>
      <c r="J189" s="138">
        <f>ROUND(I189*H189,2)</f>
        <v>0</v>
      </c>
      <c r="K189" s="134" t="s">
        <v>190</v>
      </c>
      <c r="L189" s="33"/>
      <c r="M189" s="139" t="s">
        <v>19</v>
      </c>
      <c r="N189" s="140" t="s">
        <v>40</v>
      </c>
      <c r="P189" s="141">
        <f>O189*H189</f>
        <v>0</v>
      </c>
      <c r="Q189" s="141">
        <v>2.16</v>
      </c>
      <c r="R189" s="141">
        <f>Q189*H189</f>
        <v>63.84096000000001</v>
      </c>
      <c r="S189" s="141">
        <v>0</v>
      </c>
      <c r="T189" s="142">
        <f>S189*H189</f>
        <v>0</v>
      </c>
      <c r="AR189" s="143" t="s">
        <v>191</v>
      </c>
      <c r="AT189" s="143" t="s">
        <v>186</v>
      </c>
      <c r="AU189" s="143" t="s">
        <v>78</v>
      </c>
      <c r="AY189" s="18" t="s">
        <v>184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76</v>
      </c>
      <c r="BK189" s="144">
        <f>ROUND(I189*H189,2)</f>
        <v>0</v>
      </c>
      <c r="BL189" s="18" t="s">
        <v>191</v>
      </c>
      <c r="BM189" s="143" t="s">
        <v>3244</v>
      </c>
    </row>
    <row r="190" spans="2:65" s="1" customFormat="1" ht="19.5">
      <c r="B190" s="33"/>
      <c r="D190" s="145" t="s">
        <v>193</v>
      </c>
      <c r="F190" s="146" t="s">
        <v>337</v>
      </c>
      <c r="I190" s="147"/>
      <c r="L190" s="33"/>
      <c r="M190" s="148"/>
      <c r="T190" s="54"/>
      <c r="AT190" s="18" t="s">
        <v>193</v>
      </c>
      <c r="AU190" s="18" t="s">
        <v>78</v>
      </c>
    </row>
    <row r="191" spans="2:65" s="1" customFormat="1">
      <c r="B191" s="33"/>
      <c r="D191" s="149" t="s">
        <v>195</v>
      </c>
      <c r="F191" s="150" t="s">
        <v>3245</v>
      </c>
      <c r="I191" s="147"/>
      <c r="L191" s="33"/>
      <c r="M191" s="148"/>
      <c r="T191" s="54"/>
      <c r="AT191" s="18" t="s">
        <v>195</v>
      </c>
      <c r="AU191" s="18" t="s">
        <v>78</v>
      </c>
    </row>
    <row r="192" spans="2:65" s="12" customFormat="1">
      <c r="B192" s="151"/>
      <c r="D192" s="145" t="s">
        <v>197</v>
      </c>
      <c r="E192" s="152" t="s">
        <v>19</v>
      </c>
      <c r="F192" s="153" t="s">
        <v>3246</v>
      </c>
      <c r="H192" s="154">
        <v>19.835999999999999</v>
      </c>
      <c r="I192" s="155"/>
      <c r="L192" s="151"/>
      <c r="M192" s="156"/>
      <c r="T192" s="157"/>
      <c r="AT192" s="152" t="s">
        <v>197</v>
      </c>
      <c r="AU192" s="152" t="s">
        <v>78</v>
      </c>
      <c r="AV192" s="12" t="s">
        <v>78</v>
      </c>
      <c r="AW192" s="12" t="s">
        <v>31</v>
      </c>
      <c r="AX192" s="12" t="s">
        <v>69</v>
      </c>
      <c r="AY192" s="152" t="s">
        <v>184</v>
      </c>
    </row>
    <row r="193" spans="2:65" s="12" customFormat="1">
      <c r="B193" s="151"/>
      <c r="D193" s="145" t="s">
        <v>197</v>
      </c>
      <c r="E193" s="152" t="s">
        <v>19</v>
      </c>
      <c r="F193" s="153" t="s">
        <v>3247</v>
      </c>
      <c r="H193" s="154">
        <v>9.7200000000000006</v>
      </c>
      <c r="I193" s="155"/>
      <c r="L193" s="151"/>
      <c r="M193" s="156"/>
      <c r="T193" s="157"/>
      <c r="AT193" s="152" t="s">
        <v>197</v>
      </c>
      <c r="AU193" s="152" t="s">
        <v>78</v>
      </c>
      <c r="AV193" s="12" t="s">
        <v>78</v>
      </c>
      <c r="AW193" s="12" t="s">
        <v>31</v>
      </c>
      <c r="AX193" s="12" t="s">
        <v>69</v>
      </c>
      <c r="AY193" s="152" t="s">
        <v>184</v>
      </c>
    </row>
    <row r="194" spans="2:65" s="13" customFormat="1">
      <c r="B194" s="158"/>
      <c r="D194" s="145" t="s">
        <v>197</v>
      </c>
      <c r="E194" s="159" t="s">
        <v>19</v>
      </c>
      <c r="F194" s="160" t="s">
        <v>205</v>
      </c>
      <c r="H194" s="161">
        <v>29.556000000000001</v>
      </c>
      <c r="I194" s="162"/>
      <c r="L194" s="158"/>
      <c r="M194" s="163"/>
      <c r="T194" s="164"/>
      <c r="AT194" s="159" t="s">
        <v>197</v>
      </c>
      <c r="AU194" s="159" t="s">
        <v>78</v>
      </c>
      <c r="AV194" s="13" t="s">
        <v>191</v>
      </c>
      <c r="AW194" s="13" t="s">
        <v>31</v>
      </c>
      <c r="AX194" s="13" t="s">
        <v>76</v>
      </c>
      <c r="AY194" s="159" t="s">
        <v>184</v>
      </c>
    </row>
    <row r="195" spans="2:65" s="1" customFormat="1" ht="24.2" customHeight="1">
      <c r="B195" s="33"/>
      <c r="C195" s="132" t="s">
        <v>310</v>
      </c>
      <c r="D195" s="132" t="s">
        <v>186</v>
      </c>
      <c r="E195" s="133" t="s">
        <v>3248</v>
      </c>
      <c r="F195" s="134" t="s">
        <v>3249</v>
      </c>
      <c r="G195" s="135" t="s">
        <v>189</v>
      </c>
      <c r="H195" s="136">
        <v>7.3890000000000002</v>
      </c>
      <c r="I195" s="137"/>
      <c r="J195" s="138">
        <f>ROUND(I195*H195,2)</f>
        <v>0</v>
      </c>
      <c r="K195" s="134" t="s">
        <v>190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1.98</v>
      </c>
      <c r="R195" s="141">
        <f>Q195*H195</f>
        <v>14.63022</v>
      </c>
      <c r="S195" s="141">
        <v>0</v>
      </c>
      <c r="T195" s="142">
        <f>S195*H195</f>
        <v>0</v>
      </c>
      <c r="AR195" s="143" t="s">
        <v>191</v>
      </c>
      <c r="AT195" s="143" t="s">
        <v>186</v>
      </c>
      <c r="AU195" s="143" t="s">
        <v>78</v>
      </c>
      <c r="AY195" s="18" t="s">
        <v>184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76</v>
      </c>
      <c r="BK195" s="144">
        <f>ROUND(I195*H195,2)</f>
        <v>0</v>
      </c>
      <c r="BL195" s="18" t="s">
        <v>191</v>
      </c>
      <c r="BM195" s="143" t="s">
        <v>3250</v>
      </c>
    </row>
    <row r="196" spans="2:65" s="1" customFormat="1" ht="19.5">
      <c r="B196" s="33"/>
      <c r="D196" s="145" t="s">
        <v>193</v>
      </c>
      <c r="F196" s="146" t="s">
        <v>3251</v>
      </c>
      <c r="I196" s="147"/>
      <c r="L196" s="33"/>
      <c r="M196" s="148"/>
      <c r="T196" s="54"/>
      <c r="AT196" s="18" t="s">
        <v>193</v>
      </c>
      <c r="AU196" s="18" t="s">
        <v>78</v>
      </c>
    </row>
    <row r="197" spans="2:65" s="1" customFormat="1">
      <c r="B197" s="33"/>
      <c r="D197" s="149" t="s">
        <v>195</v>
      </c>
      <c r="F197" s="150" t="s">
        <v>3252</v>
      </c>
      <c r="I197" s="147"/>
      <c r="L197" s="33"/>
      <c r="M197" s="148"/>
      <c r="T197" s="54"/>
      <c r="AT197" s="18" t="s">
        <v>195</v>
      </c>
      <c r="AU197" s="18" t="s">
        <v>78</v>
      </c>
    </row>
    <row r="198" spans="2:65" s="12" customFormat="1">
      <c r="B198" s="151"/>
      <c r="D198" s="145" t="s">
        <v>197</v>
      </c>
      <c r="E198" s="152" t="s">
        <v>19</v>
      </c>
      <c r="F198" s="153" t="s">
        <v>3253</v>
      </c>
      <c r="H198" s="154">
        <v>4.9589999999999996</v>
      </c>
      <c r="I198" s="155"/>
      <c r="L198" s="151"/>
      <c r="M198" s="156"/>
      <c r="T198" s="157"/>
      <c r="AT198" s="152" t="s">
        <v>197</v>
      </c>
      <c r="AU198" s="152" t="s">
        <v>78</v>
      </c>
      <c r="AV198" s="12" t="s">
        <v>78</v>
      </c>
      <c r="AW198" s="12" t="s">
        <v>31</v>
      </c>
      <c r="AX198" s="12" t="s">
        <v>69</v>
      </c>
      <c r="AY198" s="152" t="s">
        <v>184</v>
      </c>
    </row>
    <row r="199" spans="2:65" s="12" customFormat="1">
      <c r="B199" s="151"/>
      <c r="D199" s="145" t="s">
        <v>197</v>
      </c>
      <c r="E199" s="152" t="s">
        <v>19</v>
      </c>
      <c r="F199" s="153" t="s">
        <v>3254</v>
      </c>
      <c r="H199" s="154">
        <v>2.4300000000000002</v>
      </c>
      <c r="I199" s="155"/>
      <c r="L199" s="151"/>
      <c r="M199" s="156"/>
      <c r="T199" s="157"/>
      <c r="AT199" s="152" t="s">
        <v>197</v>
      </c>
      <c r="AU199" s="152" t="s">
        <v>78</v>
      </c>
      <c r="AV199" s="12" t="s">
        <v>78</v>
      </c>
      <c r="AW199" s="12" t="s">
        <v>31</v>
      </c>
      <c r="AX199" s="12" t="s">
        <v>69</v>
      </c>
      <c r="AY199" s="152" t="s">
        <v>184</v>
      </c>
    </row>
    <row r="200" spans="2:65" s="13" customFormat="1">
      <c r="B200" s="158"/>
      <c r="D200" s="145" t="s">
        <v>197</v>
      </c>
      <c r="E200" s="159" t="s">
        <v>19</v>
      </c>
      <c r="F200" s="160" t="s">
        <v>205</v>
      </c>
      <c r="H200" s="161">
        <v>7.3890000000000002</v>
      </c>
      <c r="I200" s="162"/>
      <c r="L200" s="158"/>
      <c r="M200" s="163"/>
      <c r="T200" s="164"/>
      <c r="AT200" s="159" t="s">
        <v>197</v>
      </c>
      <c r="AU200" s="159" t="s">
        <v>78</v>
      </c>
      <c r="AV200" s="13" t="s">
        <v>191</v>
      </c>
      <c r="AW200" s="13" t="s">
        <v>31</v>
      </c>
      <c r="AX200" s="13" t="s">
        <v>76</v>
      </c>
      <c r="AY200" s="159" t="s">
        <v>184</v>
      </c>
    </row>
    <row r="201" spans="2:65" s="1" customFormat="1" ht="16.5" customHeight="1">
      <c r="B201" s="33"/>
      <c r="C201" s="132" t="s">
        <v>318</v>
      </c>
      <c r="D201" s="132" t="s">
        <v>186</v>
      </c>
      <c r="E201" s="133" t="s">
        <v>366</v>
      </c>
      <c r="F201" s="134" t="s">
        <v>367</v>
      </c>
      <c r="G201" s="135" t="s">
        <v>189</v>
      </c>
      <c r="H201" s="136">
        <v>5.0970000000000004</v>
      </c>
      <c r="I201" s="137"/>
      <c r="J201" s="138">
        <f>ROUND(I201*H201,2)</f>
        <v>0</v>
      </c>
      <c r="K201" s="134" t="s">
        <v>190</v>
      </c>
      <c r="L201" s="33"/>
      <c r="M201" s="139" t="s">
        <v>19</v>
      </c>
      <c r="N201" s="140" t="s">
        <v>40</v>
      </c>
      <c r="P201" s="141">
        <f>O201*H201</f>
        <v>0</v>
      </c>
      <c r="Q201" s="141">
        <v>2.3010199999999998</v>
      </c>
      <c r="R201" s="141">
        <f>Q201*H201</f>
        <v>11.72829894</v>
      </c>
      <c r="S201" s="141">
        <v>0</v>
      </c>
      <c r="T201" s="142">
        <f>S201*H201</f>
        <v>0</v>
      </c>
      <c r="AR201" s="143" t="s">
        <v>191</v>
      </c>
      <c r="AT201" s="143" t="s">
        <v>186</v>
      </c>
      <c r="AU201" s="143" t="s">
        <v>78</v>
      </c>
      <c r="AY201" s="18" t="s">
        <v>184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76</v>
      </c>
      <c r="BK201" s="144">
        <f>ROUND(I201*H201,2)</f>
        <v>0</v>
      </c>
      <c r="BL201" s="18" t="s">
        <v>191</v>
      </c>
      <c r="BM201" s="143" t="s">
        <v>3255</v>
      </c>
    </row>
    <row r="202" spans="2:65" s="1" customFormat="1" ht="19.5">
      <c r="B202" s="33"/>
      <c r="D202" s="145" t="s">
        <v>193</v>
      </c>
      <c r="F202" s="146" t="s">
        <v>369</v>
      </c>
      <c r="I202" s="147"/>
      <c r="L202" s="33"/>
      <c r="M202" s="148"/>
      <c r="T202" s="54"/>
      <c r="AT202" s="18" t="s">
        <v>193</v>
      </c>
      <c r="AU202" s="18" t="s">
        <v>78</v>
      </c>
    </row>
    <row r="203" spans="2:65" s="1" customFormat="1">
      <c r="B203" s="33"/>
      <c r="D203" s="149" t="s">
        <v>195</v>
      </c>
      <c r="F203" s="150" t="s">
        <v>370</v>
      </c>
      <c r="I203" s="147"/>
      <c r="L203" s="33"/>
      <c r="M203" s="148"/>
      <c r="T203" s="54"/>
      <c r="AT203" s="18" t="s">
        <v>195</v>
      </c>
      <c r="AU203" s="18" t="s">
        <v>78</v>
      </c>
    </row>
    <row r="204" spans="2:65" s="12" customFormat="1">
      <c r="B204" s="151"/>
      <c r="D204" s="145" t="s">
        <v>197</v>
      </c>
      <c r="E204" s="152" t="s">
        <v>19</v>
      </c>
      <c r="F204" s="153" t="s">
        <v>3256</v>
      </c>
      <c r="H204" s="154">
        <v>1.9870000000000001</v>
      </c>
      <c r="I204" s="155"/>
      <c r="L204" s="151"/>
      <c r="M204" s="156"/>
      <c r="T204" s="157"/>
      <c r="AT204" s="152" t="s">
        <v>197</v>
      </c>
      <c r="AU204" s="152" t="s">
        <v>78</v>
      </c>
      <c r="AV204" s="12" t="s">
        <v>78</v>
      </c>
      <c r="AW204" s="12" t="s">
        <v>31</v>
      </c>
      <c r="AX204" s="12" t="s">
        <v>69</v>
      </c>
      <c r="AY204" s="152" t="s">
        <v>184</v>
      </c>
    </row>
    <row r="205" spans="2:65" s="12" customFormat="1">
      <c r="B205" s="151"/>
      <c r="D205" s="145" t="s">
        <v>197</v>
      </c>
      <c r="E205" s="152" t="s">
        <v>19</v>
      </c>
      <c r="F205" s="153" t="s">
        <v>3257</v>
      </c>
      <c r="H205" s="154">
        <v>3.11</v>
      </c>
      <c r="I205" s="155"/>
      <c r="L205" s="151"/>
      <c r="M205" s="156"/>
      <c r="T205" s="157"/>
      <c r="AT205" s="152" t="s">
        <v>197</v>
      </c>
      <c r="AU205" s="152" t="s">
        <v>78</v>
      </c>
      <c r="AV205" s="12" t="s">
        <v>78</v>
      </c>
      <c r="AW205" s="12" t="s">
        <v>31</v>
      </c>
      <c r="AX205" s="12" t="s">
        <v>69</v>
      </c>
      <c r="AY205" s="152" t="s">
        <v>184</v>
      </c>
    </row>
    <row r="206" spans="2:65" s="13" customFormat="1">
      <c r="B206" s="158"/>
      <c r="D206" s="145" t="s">
        <v>197</v>
      </c>
      <c r="E206" s="159" t="s">
        <v>19</v>
      </c>
      <c r="F206" s="160" t="s">
        <v>205</v>
      </c>
      <c r="H206" s="161">
        <v>5.0970000000000004</v>
      </c>
      <c r="I206" s="162"/>
      <c r="L206" s="158"/>
      <c r="M206" s="163"/>
      <c r="T206" s="164"/>
      <c r="AT206" s="159" t="s">
        <v>197</v>
      </c>
      <c r="AU206" s="159" t="s">
        <v>78</v>
      </c>
      <c r="AV206" s="13" t="s">
        <v>191</v>
      </c>
      <c r="AW206" s="13" t="s">
        <v>31</v>
      </c>
      <c r="AX206" s="13" t="s">
        <v>76</v>
      </c>
      <c r="AY206" s="159" t="s">
        <v>184</v>
      </c>
    </row>
    <row r="207" spans="2:65" s="1" customFormat="1" ht="24.2" customHeight="1">
      <c r="B207" s="33"/>
      <c r="C207" s="132" t="s">
        <v>325</v>
      </c>
      <c r="D207" s="132" t="s">
        <v>186</v>
      </c>
      <c r="E207" s="133" t="s">
        <v>373</v>
      </c>
      <c r="F207" s="134" t="s">
        <v>374</v>
      </c>
      <c r="G207" s="135" t="s">
        <v>189</v>
      </c>
      <c r="H207" s="136">
        <v>15.103999999999999</v>
      </c>
      <c r="I207" s="137"/>
      <c r="J207" s="138">
        <f>ROUND(I207*H207,2)</f>
        <v>0</v>
      </c>
      <c r="K207" s="134" t="s">
        <v>190</v>
      </c>
      <c r="L207" s="33"/>
      <c r="M207" s="139" t="s">
        <v>19</v>
      </c>
      <c r="N207" s="140" t="s">
        <v>40</v>
      </c>
      <c r="P207" s="141">
        <f>O207*H207</f>
        <v>0</v>
      </c>
      <c r="Q207" s="141">
        <v>2.5018699999999998</v>
      </c>
      <c r="R207" s="141">
        <f>Q207*H207</f>
        <v>37.788244479999996</v>
      </c>
      <c r="S207" s="141">
        <v>0</v>
      </c>
      <c r="T207" s="142">
        <f>S207*H207</f>
        <v>0</v>
      </c>
      <c r="AR207" s="143" t="s">
        <v>191</v>
      </c>
      <c r="AT207" s="143" t="s">
        <v>186</v>
      </c>
      <c r="AU207" s="143" t="s">
        <v>78</v>
      </c>
      <c r="AY207" s="18" t="s">
        <v>184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8" t="s">
        <v>76</v>
      </c>
      <c r="BK207" s="144">
        <f>ROUND(I207*H207,2)</f>
        <v>0</v>
      </c>
      <c r="BL207" s="18" t="s">
        <v>191</v>
      </c>
      <c r="BM207" s="143" t="s">
        <v>3258</v>
      </c>
    </row>
    <row r="208" spans="2:65" s="1" customFormat="1" ht="19.5">
      <c r="B208" s="33"/>
      <c r="D208" s="145" t="s">
        <v>193</v>
      </c>
      <c r="F208" s="146" t="s">
        <v>376</v>
      </c>
      <c r="I208" s="147"/>
      <c r="L208" s="33"/>
      <c r="M208" s="148"/>
      <c r="T208" s="54"/>
      <c r="AT208" s="18" t="s">
        <v>193</v>
      </c>
      <c r="AU208" s="18" t="s">
        <v>78</v>
      </c>
    </row>
    <row r="209" spans="2:65" s="1" customFormat="1">
      <c r="B209" s="33"/>
      <c r="D209" s="149" t="s">
        <v>195</v>
      </c>
      <c r="F209" s="150" t="s">
        <v>377</v>
      </c>
      <c r="I209" s="147"/>
      <c r="L209" s="33"/>
      <c r="M209" s="148"/>
      <c r="T209" s="54"/>
      <c r="AT209" s="18" t="s">
        <v>195</v>
      </c>
      <c r="AU209" s="18" t="s">
        <v>78</v>
      </c>
    </row>
    <row r="210" spans="2:65" s="12" customFormat="1">
      <c r="B210" s="151"/>
      <c r="D210" s="145" t="s">
        <v>197</v>
      </c>
      <c r="E210" s="152" t="s">
        <v>19</v>
      </c>
      <c r="F210" s="153" t="s">
        <v>3259</v>
      </c>
      <c r="H210" s="154">
        <v>5.8879999999999999</v>
      </c>
      <c r="I210" s="155"/>
      <c r="L210" s="151"/>
      <c r="M210" s="156"/>
      <c r="T210" s="157"/>
      <c r="AT210" s="152" t="s">
        <v>197</v>
      </c>
      <c r="AU210" s="152" t="s">
        <v>78</v>
      </c>
      <c r="AV210" s="12" t="s">
        <v>78</v>
      </c>
      <c r="AW210" s="12" t="s">
        <v>31</v>
      </c>
      <c r="AX210" s="12" t="s">
        <v>69</v>
      </c>
      <c r="AY210" s="152" t="s">
        <v>184</v>
      </c>
    </row>
    <row r="211" spans="2:65" s="12" customFormat="1">
      <c r="B211" s="151"/>
      <c r="D211" s="145" t="s">
        <v>197</v>
      </c>
      <c r="E211" s="152" t="s">
        <v>19</v>
      </c>
      <c r="F211" s="153" t="s">
        <v>3260</v>
      </c>
      <c r="H211" s="154">
        <v>9.2159999999999993</v>
      </c>
      <c r="I211" s="155"/>
      <c r="L211" s="151"/>
      <c r="M211" s="156"/>
      <c r="T211" s="157"/>
      <c r="AT211" s="152" t="s">
        <v>197</v>
      </c>
      <c r="AU211" s="152" t="s">
        <v>78</v>
      </c>
      <c r="AV211" s="12" t="s">
        <v>78</v>
      </c>
      <c r="AW211" s="12" t="s">
        <v>31</v>
      </c>
      <c r="AX211" s="12" t="s">
        <v>69</v>
      </c>
      <c r="AY211" s="152" t="s">
        <v>184</v>
      </c>
    </row>
    <row r="212" spans="2:65" s="13" customFormat="1">
      <c r="B212" s="158"/>
      <c r="D212" s="145" t="s">
        <v>197</v>
      </c>
      <c r="E212" s="159" t="s">
        <v>19</v>
      </c>
      <c r="F212" s="160" t="s">
        <v>205</v>
      </c>
      <c r="H212" s="161">
        <v>15.103999999999999</v>
      </c>
      <c r="I212" s="162"/>
      <c r="L212" s="158"/>
      <c r="M212" s="163"/>
      <c r="T212" s="164"/>
      <c r="AT212" s="159" t="s">
        <v>197</v>
      </c>
      <c r="AU212" s="159" t="s">
        <v>78</v>
      </c>
      <c r="AV212" s="13" t="s">
        <v>191</v>
      </c>
      <c r="AW212" s="13" t="s">
        <v>31</v>
      </c>
      <c r="AX212" s="13" t="s">
        <v>76</v>
      </c>
      <c r="AY212" s="159" t="s">
        <v>184</v>
      </c>
    </row>
    <row r="213" spans="2:65" s="1" customFormat="1" ht="16.5" customHeight="1">
      <c r="B213" s="33"/>
      <c r="C213" s="132" t="s">
        <v>333</v>
      </c>
      <c r="D213" s="132" t="s">
        <v>186</v>
      </c>
      <c r="E213" s="133" t="s">
        <v>380</v>
      </c>
      <c r="F213" s="134" t="s">
        <v>381</v>
      </c>
      <c r="G213" s="135" t="s">
        <v>345</v>
      </c>
      <c r="H213" s="136">
        <v>75.52</v>
      </c>
      <c r="I213" s="137"/>
      <c r="J213" s="138">
        <f>ROUND(I213*H213,2)</f>
        <v>0</v>
      </c>
      <c r="K213" s="134" t="s">
        <v>190</v>
      </c>
      <c r="L213" s="33"/>
      <c r="M213" s="139" t="s">
        <v>19</v>
      </c>
      <c r="N213" s="140" t="s">
        <v>40</v>
      </c>
      <c r="P213" s="141">
        <f>O213*H213</f>
        <v>0</v>
      </c>
      <c r="Q213" s="141">
        <v>2.6900000000000001E-3</v>
      </c>
      <c r="R213" s="141">
        <f>Q213*H213</f>
        <v>0.20314879999999999</v>
      </c>
      <c r="S213" s="141">
        <v>0</v>
      </c>
      <c r="T213" s="142">
        <f>S213*H213</f>
        <v>0</v>
      </c>
      <c r="AR213" s="143" t="s">
        <v>191</v>
      </c>
      <c r="AT213" s="143" t="s">
        <v>186</v>
      </c>
      <c r="AU213" s="143" t="s">
        <v>78</v>
      </c>
      <c r="AY213" s="18" t="s">
        <v>184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8" t="s">
        <v>76</v>
      </c>
      <c r="BK213" s="144">
        <f>ROUND(I213*H213,2)</f>
        <v>0</v>
      </c>
      <c r="BL213" s="18" t="s">
        <v>191</v>
      </c>
      <c r="BM213" s="143" t="s">
        <v>3261</v>
      </c>
    </row>
    <row r="214" spans="2:65" s="1" customFormat="1">
      <c r="B214" s="33"/>
      <c r="D214" s="145" t="s">
        <v>193</v>
      </c>
      <c r="F214" s="146" t="s">
        <v>383</v>
      </c>
      <c r="I214" s="147"/>
      <c r="L214" s="33"/>
      <c r="M214" s="148"/>
      <c r="T214" s="54"/>
      <c r="AT214" s="18" t="s">
        <v>193</v>
      </c>
      <c r="AU214" s="18" t="s">
        <v>78</v>
      </c>
    </row>
    <row r="215" spans="2:65" s="1" customFormat="1">
      <c r="B215" s="33"/>
      <c r="D215" s="149" t="s">
        <v>195</v>
      </c>
      <c r="F215" s="150" t="s">
        <v>384</v>
      </c>
      <c r="I215" s="147"/>
      <c r="L215" s="33"/>
      <c r="M215" s="148"/>
      <c r="T215" s="54"/>
      <c r="AT215" s="18" t="s">
        <v>195</v>
      </c>
      <c r="AU215" s="18" t="s">
        <v>78</v>
      </c>
    </row>
    <row r="216" spans="2:65" s="13" customFormat="1">
      <c r="B216" s="158"/>
      <c r="D216" s="145" t="s">
        <v>197</v>
      </c>
      <c r="E216" s="159" t="s">
        <v>19</v>
      </c>
      <c r="F216" s="160" t="s">
        <v>205</v>
      </c>
      <c r="H216" s="161">
        <v>75.52</v>
      </c>
      <c r="I216" s="162"/>
      <c r="L216" s="158"/>
      <c r="M216" s="163"/>
      <c r="T216" s="164"/>
      <c r="AT216" s="159" t="s">
        <v>197</v>
      </c>
      <c r="AU216" s="159" t="s">
        <v>78</v>
      </c>
      <c r="AV216" s="13" t="s">
        <v>191</v>
      </c>
      <c r="AW216" s="13" t="s">
        <v>31</v>
      </c>
      <c r="AX216" s="13" t="s">
        <v>69</v>
      </c>
      <c r="AY216" s="159" t="s">
        <v>184</v>
      </c>
    </row>
    <row r="217" spans="2:65" s="1" customFormat="1" ht="16.5" customHeight="1">
      <c r="B217" s="33"/>
      <c r="C217" s="132" t="s">
        <v>7</v>
      </c>
      <c r="D217" s="132" t="s">
        <v>186</v>
      </c>
      <c r="E217" s="133" t="s">
        <v>3262</v>
      </c>
      <c r="F217" s="134" t="s">
        <v>3263</v>
      </c>
      <c r="G217" s="135" t="s">
        <v>345</v>
      </c>
      <c r="H217" s="136">
        <v>75.52</v>
      </c>
      <c r="I217" s="137"/>
      <c r="J217" s="138">
        <f>ROUND(I217*H217,2)</f>
        <v>0</v>
      </c>
      <c r="K217" s="134" t="s">
        <v>190</v>
      </c>
      <c r="L217" s="33"/>
      <c r="M217" s="139" t="s">
        <v>19</v>
      </c>
      <c r="N217" s="140" t="s">
        <v>40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191</v>
      </c>
      <c r="AT217" s="143" t="s">
        <v>186</v>
      </c>
      <c r="AU217" s="143" t="s">
        <v>78</v>
      </c>
      <c r="AY217" s="18" t="s">
        <v>184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76</v>
      </c>
      <c r="BK217" s="144">
        <f>ROUND(I217*H217,2)</f>
        <v>0</v>
      </c>
      <c r="BL217" s="18" t="s">
        <v>191</v>
      </c>
      <c r="BM217" s="143" t="s">
        <v>3264</v>
      </c>
    </row>
    <row r="218" spans="2:65" s="1" customFormat="1">
      <c r="B218" s="33"/>
      <c r="D218" s="145" t="s">
        <v>193</v>
      </c>
      <c r="F218" s="146" t="s">
        <v>3265</v>
      </c>
      <c r="I218" s="147"/>
      <c r="L218" s="33"/>
      <c r="M218" s="148"/>
      <c r="T218" s="54"/>
      <c r="AT218" s="18" t="s">
        <v>193</v>
      </c>
      <c r="AU218" s="18" t="s">
        <v>78</v>
      </c>
    </row>
    <row r="219" spans="2:65" s="1" customFormat="1">
      <c r="B219" s="33"/>
      <c r="D219" s="149" t="s">
        <v>195</v>
      </c>
      <c r="F219" s="150" t="s">
        <v>3266</v>
      </c>
      <c r="I219" s="147"/>
      <c r="L219" s="33"/>
      <c r="M219" s="148"/>
      <c r="T219" s="54"/>
      <c r="AT219" s="18" t="s">
        <v>195</v>
      </c>
      <c r="AU219" s="18" t="s">
        <v>78</v>
      </c>
    </row>
    <row r="220" spans="2:65" s="12" customFormat="1">
      <c r="B220" s="151"/>
      <c r="D220" s="145" t="s">
        <v>197</v>
      </c>
      <c r="E220" s="152" t="s">
        <v>19</v>
      </c>
      <c r="F220" s="153" t="s">
        <v>3267</v>
      </c>
      <c r="H220" s="154">
        <v>75.52</v>
      </c>
      <c r="I220" s="155"/>
      <c r="L220" s="151"/>
      <c r="M220" s="156"/>
      <c r="T220" s="157"/>
      <c r="AT220" s="152" t="s">
        <v>197</v>
      </c>
      <c r="AU220" s="152" t="s">
        <v>78</v>
      </c>
      <c r="AV220" s="12" t="s">
        <v>78</v>
      </c>
      <c r="AW220" s="12" t="s">
        <v>31</v>
      </c>
      <c r="AX220" s="12" t="s">
        <v>69</v>
      </c>
      <c r="AY220" s="152" t="s">
        <v>184</v>
      </c>
    </row>
    <row r="221" spans="2:65" s="1" customFormat="1" ht="21.75" customHeight="1">
      <c r="B221" s="33"/>
      <c r="C221" s="132" t="s">
        <v>351</v>
      </c>
      <c r="D221" s="132" t="s">
        <v>186</v>
      </c>
      <c r="E221" s="133" t="s">
        <v>390</v>
      </c>
      <c r="F221" s="134" t="s">
        <v>391</v>
      </c>
      <c r="G221" s="135" t="s">
        <v>313</v>
      </c>
      <c r="H221" s="136">
        <v>0.57299999999999995</v>
      </c>
      <c r="I221" s="137"/>
      <c r="J221" s="138">
        <f>ROUND(I221*H221,2)</f>
        <v>0</v>
      </c>
      <c r="K221" s="134" t="s">
        <v>190</v>
      </c>
      <c r="L221" s="33"/>
      <c r="M221" s="139" t="s">
        <v>19</v>
      </c>
      <c r="N221" s="140" t="s">
        <v>40</v>
      </c>
      <c r="P221" s="141">
        <f>O221*H221</f>
        <v>0</v>
      </c>
      <c r="Q221" s="141">
        <v>1.0606199999999999</v>
      </c>
      <c r="R221" s="141">
        <f>Q221*H221</f>
        <v>0.60773525999999989</v>
      </c>
      <c r="S221" s="141">
        <v>0</v>
      </c>
      <c r="T221" s="142">
        <f>S221*H221</f>
        <v>0</v>
      </c>
      <c r="AR221" s="143" t="s">
        <v>191</v>
      </c>
      <c r="AT221" s="143" t="s">
        <v>186</v>
      </c>
      <c r="AU221" s="143" t="s">
        <v>78</v>
      </c>
      <c r="AY221" s="18" t="s">
        <v>184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76</v>
      </c>
      <c r="BK221" s="144">
        <f>ROUND(I221*H221,2)</f>
        <v>0</v>
      </c>
      <c r="BL221" s="18" t="s">
        <v>191</v>
      </c>
      <c r="BM221" s="143" t="s">
        <v>3268</v>
      </c>
    </row>
    <row r="222" spans="2:65" s="1" customFormat="1">
      <c r="B222" s="33"/>
      <c r="D222" s="145" t="s">
        <v>193</v>
      </c>
      <c r="F222" s="146" t="s">
        <v>393</v>
      </c>
      <c r="I222" s="147"/>
      <c r="L222" s="33"/>
      <c r="M222" s="148"/>
      <c r="T222" s="54"/>
      <c r="AT222" s="18" t="s">
        <v>193</v>
      </c>
      <c r="AU222" s="18" t="s">
        <v>78</v>
      </c>
    </row>
    <row r="223" spans="2:65" s="1" customFormat="1">
      <c r="B223" s="33"/>
      <c r="D223" s="149" t="s">
        <v>195</v>
      </c>
      <c r="F223" s="150" t="s">
        <v>394</v>
      </c>
      <c r="I223" s="147"/>
      <c r="L223" s="33"/>
      <c r="M223" s="148"/>
      <c r="T223" s="54"/>
      <c r="AT223" s="18" t="s">
        <v>195</v>
      </c>
      <c r="AU223" s="18" t="s">
        <v>78</v>
      </c>
    </row>
    <row r="224" spans="2:65" s="12" customFormat="1">
      <c r="B224" s="151"/>
      <c r="D224" s="145" t="s">
        <v>197</v>
      </c>
      <c r="E224" s="152" t="s">
        <v>19</v>
      </c>
      <c r="F224" s="153" t="s">
        <v>3269</v>
      </c>
      <c r="H224" s="154">
        <v>0.11</v>
      </c>
      <c r="I224" s="155"/>
      <c r="L224" s="151"/>
      <c r="M224" s="156"/>
      <c r="T224" s="157"/>
      <c r="AT224" s="152" t="s">
        <v>197</v>
      </c>
      <c r="AU224" s="152" t="s">
        <v>78</v>
      </c>
      <c r="AV224" s="12" t="s">
        <v>78</v>
      </c>
      <c r="AW224" s="12" t="s">
        <v>31</v>
      </c>
      <c r="AX224" s="12" t="s">
        <v>69</v>
      </c>
      <c r="AY224" s="152" t="s">
        <v>184</v>
      </c>
    </row>
    <row r="225" spans="2:65" s="12" customFormat="1">
      <c r="B225" s="151"/>
      <c r="D225" s="145" t="s">
        <v>197</v>
      </c>
      <c r="E225" s="152" t="s">
        <v>19</v>
      </c>
      <c r="F225" s="153" t="s">
        <v>3270</v>
      </c>
      <c r="H225" s="154">
        <v>0.46300000000000002</v>
      </c>
      <c r="I225" s="155"/>
      <c r="L225" s="151"/>
      <c r="M225" s="156"/>
      <c r="T225" s="157"/>
      <c r="AT225" s="152" t="s">
        <v>197</v>
      </c>
      <c r="AU225" s="152" t="s">
        <v>78</v>
      </c>
      <c r="AV225" s="12" t="s">
        <v>78</v>
      </c>
      <c r="AW225" s="12" t="s">
        <v>31</v>
      </c>
      <c r="AX225" s="12" t="s">
        <v>69</v>
      </c>
      <c r="AY225" s="152" t="s">
        <v>184</v>
      </c>
    </row>
    <row r="226" spans="2:65" s="13" customFormat="1">
      <c r="B226" s="158"/>
      <c r="D226" s="145" t="s">
        <v>197</v>
      </c>
      <c r="E226" s="159" t="s">
        <v>19</v>
      </c>
      <c r="F226" s="160" t="s">
        <v>205</v>
      </c>
      <c r="H226" s="161">
        <v>0.57299999999999995</v>
      </c>
      <c r="I226" s="162"/>
      <c r="L226" s="158"/>
      <c r="M226" s="163"/>
      <c r="T226" s="164"/>
      <c r="AT226" s="159" t="s">
        <v>197</v>
      </c>
      <c r="AU226" s="159" t="s">
        <v>78</v>
      </c>
      <c r="AV226" s="13" t="s">
        <v>191</v>
      </c>
      <c r="AW226" s="13" t="s">
        <v>31</v>
      </c>
      <c r="AX226" s="13" t="s">
        <v>76</v>
      </c>
      <c r="AY226" s="159" t="s">
        <v>184</v>
      </c>
    </row>
    <row r="227" spans="2:65" s="1" customFormat="1" ht="16.5" customHeight="1">
      <c r="B227" s="33"/>
      <c r="C227" s="132" t="s">
        <v>358</v>
      </c>
      <c r="D227" s="132" t="s">
        <v>186</v>
      </c>
      <c r="E227" s="133" t="s">
        <v>397</v>
      </c>
      <c r="F227" s="134" t="s">
        <v>398</v>
      </c>
      <c r="G227" s="135" t="s">
        <v>189</v>
      </c>
      <c r="H227" s="136">
        <v>4.3739999999999997</v>
      </c>
      <c r="I227" s="137"/>
      <c r="J227" s="138">
        <f>ROUND(I227*H227,2)</f>
        <v>0</v>
      </c>
      <c r="K227" s="134" t="s">
        <v>190</v>
      </c>
      <c r="L227" s="33"/>
      <c r="M227" s="139" t="s">
        <v>19</v>
      </c>
      <c r="N227" s="140" t="s">
        <v>40</v>
      </c>
      <c r="P227" s="141">
        <f>O227*H227</f>
        <v>0</v>
      </c>
      <c r="Q227" s="141">
        <v>2.3010199999999998</v>
      </c>
      <c r="R227" s="141">
        <f>Q227*H227</f>
        <v>10.064661479999998</v>
      </c>
      <c r="S227" s="141">
        <v>0</v>
      </c>
      <c r="T227" s="142">
        <f>S227*H227</f>
        <v>0</v>
      </c>
      <c r="AR227" s="143" t="s">
        <v>191</v>
      </c>
      <c r="AT227" s="143" t="s">
        <v>186</v>
      </c>
      <c r="AU227" s="143" t="s">
        <v>78</v>
      </c>
      <c r="AY227" s="18" t="s">
        <v>184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76</v>
      </c>
      <c r="BK227" s="144">
        <f>ROUND(I227*H227,2)</f>
        <v>0</v>
      </c>
      <c r="BL227" s="18" t="s">
        <v>191</v>
      </c>
      <c r="BM227" s="143" t="s">
        <v>3271</v>
      </c>
    </row>
    <row r="228" spans="2:65" s="1" customFormat="1" ht="19.5">
      <c r="B228" s="33"/>
      <c r="D228" s="145" t="s">
        <v>193</v>
      </c>
      <c r="F228" s="146" t="s">
        <v>400</v>
      </c>
      <c r="I228" s="147"/>
      <c r="L228" s="33"/>
      <c r="M228" s="148"/>
      <c r="T228" s="54"/>
      <c r="AT228" s="18" t="s">
        <v>193</v>
      </c>
      <c r="AU228" s="18" t="s">
        <v>78</v>
      </c>
    </row>
    <row r="229" spans="2:65" s="1" customFormat="1">
      <c r="B229" s="33"/>
      <c r="D229" s="149" t="s">
        <v>195</v>
      </c>
      <c r="F229" s="150" t="s">
        <v>401</v>
      </c>
      <c r="I229" s="147"/>
      <c r="L229" s="33"/>
      <c r="M229" s="148"/>
      <c r="T229" s="54"/>
      <c r="AT229" s="18" t="s">
        <v>195</v>
      </c>
      <c r="AU229" s="18" t="s">
        <v>78</v>
      </c>
    </row>
    <row r="230" spans="2:65" s="12" customFormat="1">
      <c r="B230" s="151"/>
      <c r="D230" s="145" t="s">
        <v>197</v>
      </c>
      <c r="E230" s="152" t="s">
        <v>19</v>
      </c>
      <c r="F230" s="153" t="s">
        <v>3272</v>
      </c>
      <c r="H230" s="154">
        <v>4.3739999999999997</v>
      </c>
      <c r="I230" s="155"/>
      <c r="L230" s="151"/>
      <c r="M230" s="156"/>
      <c r="T230" s="157"/>
      <c r="AT230" s="152" t="s">
        <v>197</v>
      </c>
      <c r="AU230" s="152" t="s">
        <v>78</v>
      </c>
      <c r="AV230" s="12" t="s">
        <v>78</v>
      </c>
      <c r="AW230" s="12" t="s">
        <v>31</v>
      </c>
      <c r="AX230" s="12" t="s">
        <v>76</v>
      </c>
      <c r="AY230" s="152" t="s">
        <v>184</v>
      </c>
    </row>
    <row r="231" spans="2:65" s="1" customFormat="1" ht="24.2" customHeight="1">
      <c r="B231" s="33"/>
      <c r="C231" s="132" t="s">
        <v>365</v>
      </c>
      <c r="D231" s="132" t="s">
        <v>186</v>
      </c>
      <c r="E231" s="133" t="s">
        <v>3273</v>
      </c>
      <c r="F231" s="134" t="s">
        <v>3274</v>
      </c>
      <c r="G231" s="135" t="s">
        <v>189</v>
      </c>
      <c r="H231" s="136">
        <v>10.24</v>
      </c>
      <c r="I231" s="137"/>
      <c r="J231" s="138">
        <f>ROUND(I231*H231,2)</f>
        <v>0</v>
      </c>
      <c r="K231" s="134" t="s">
        <v>190</v>
      </c>
      <c r="L231" s="33"/>
      <c r="M231" s="139" t="s">
        <v>19</v>
      </c>
      <c r="N231" s="140" t="s">
        <v>40</v>
      </c>
      <c r="P231" s="141">
        <f>O231*H231</f>
        <v>0</v>
      </c>
      <c r="Q231" s="141">
        <v>2.5018699999999998</v>
      </c>
      <c r="R231" s="141">
        <f>Q231*H231</f>
        <v>25.619148799999998</v>
      </c>
      <c r="S231" s="141">
        <v>0</v>
      </c>
      <c r="T231" s="142">
        <f>S231*H231</f>
        <v>0</v>
      </c>
      <c r="AR231" s="143" t="s">
        <v>191</v>
      </c>
      <c r="AT231" s="143" t="s">
        <v>186</v>
      </c>
      <c r="AU231" s="143" t="s">
        <v>78</v>
      </c>
      <c r="AY231" s="18" t="s">
        <v>184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76</v>
      </c>
      <c r="BK231" s="144">
        <f>ROUND(I231*H231,2)</f>
        <v>0</v>
      </c>
      <c r="BL231" s="18" t="s">
        <v>191</v>
      </c>
      <c r="BM231" s="143" t="s">
        <v>3275</v>
      </c>
    </row>
    <row r="232" spans="2:65" s="1" customFormat="1" ht="19.5">
      <c r="B232" s="33"/>
      <c r="D232" s="145" t="s">
        <v>193</v>
      </c>
      <c r="F232" s="146" t="s">
        <v>3276</v>
      </c>
      <c r="I232" s="147"/>
      <c r="L232" s="33"/>
      <c r="M232" s="148"/>
      <c r="T232" s="54"/>
      <c r="AT232" s="18" t="s">
        <v>193</v>
      </c>
      <c r="AU232" s="18" t="s">
        <v>78</v>
      </c>
    </row>
    <row r="233" spans="2:65" s="1" customFormat="1">
      <c r="B233" s="33"/>
      <c r="D233" s="149" t="s">
        <v>195</v>
      </c>
      <c r="F233" s="150" t="s">
        <v>3277</v>
      </c>
      <c r="I233" s="147"/>
      <c r="L233" s="33"/>
      <c r="M233" s="148"/>
      <c r="T233" s="54"/>
      <c r="AT233" s="18" t="s">
        <v>195</v>
      </c>
      <c r="AU233" s="18" t="s">
        <v>78</v>
      </c>
    </row>
    <row r="234" spans="2:65" s="12" customFormat="1">
      <c r="B234" s="151"/>
      <c r="D234" s="145" t="s">
        <v>197</v>
      </c>
      <c r="E234" s="152" t="s">
        <v>19</v>
      </c>
      <c r="F234" s="153" t="s">
        <v>3278</v>
      </c>
      <c r="H234" s="154">
        <v>10.24</v>
      </c>
      <c r="I234" s="155"/>
      <c r="L234" s="151"/>
      <c r="M234" s="156"/>
      <c r="T234" s="157"/>
      <c r="AT234" s="152" t="s">
        <v>197</v>
      </c>
      <c r="AU234" s="152" t="s">
        <v>78</v>
      </c>
      <c r="AV234" s="12" t="s">
        <v>78</v>
      </c>
      <c r="AW234" s="12" t="s">
        <v>31</v>
      </c>
      <c r="AX234" s="12" t="s">
        <v>76</v>
      </c>
      <c r="AY234" s="152" t="s">
        <v>184</v>
      </c>
    </row>
    <row r="235" spans="2:65" s="1" customFormat="1" ht="16.5" customHeight="1">
      <c r="B235" s="33"/>
      <c r="C235" s="132" t="s">
        <v>372</v>
      </c>
      <c r="D235" s="132" t="s">
        <v>186</v>
      </c>
      <c r="E235" s="133" t="s">
        <v>415</v>
      </c>
      <c r="F235" s="134" t="s">
        <v>416</v>
      </c>
      <c r="G235" s="135" t="s">
        <v>345</v>
      </c>
      <c r="H235" s="136">
        <v>64</v>
      </c>
      <c r="I235" s="137"/>
      <c r="J235" s="138">
        <f>ROUND(I235*H235,2)</f>
        <v>0</v>
      </c>
      <c r="K235" s="134" t="s">
        <v>190</v>
      </c>
      <c r="L235" s="33"/>
      <c r="M235" s="139" t="s">
        <v>19</v>
      </c>
      <c r="N235" s="140" t="s">
        <v>40</v>
      </c>
      <c r="P235" s="141">
        <f>O235*H235</f>
        <v>0</v>
      </c>
      <c r="Q235" s="141">
        <v>2.64E-3</v>
      </c>
      <c r="R235" s="141">
        <f>Q235*H235</f>
        <v>0.16896</v>
      </c>
      <c r="S235" s="141">
        <v>0</v>
      </c>
      <c r="T235" s="142">
        <f>S235*H235</f>
        <v>0</v>
      </c>
      <c r="AR235" s="143" t="s">
        <v>191</v>
      </c>
      <c r="AT235" s="143" t="s">
        <v>186</v>
      </c>
      <c r="AU235" s="143" t="s">
        <v>78</v>
      </c>
      <c r="AY235" s="18" t="s">
        <v>184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8" t="s">
        <v>76</v>
      </c>
      <c r="BK235" s="144">
        <f>ROUND(I235*H235,2)</f>
        <v>0</v>
      </c>
      <c r="BL235" s="18" t="s">
        <v>191</v>
      </c>
      <c r="BM235" s="143" t="s">
        <v>3279</v>
      </c>
    </row>
    <row r="236" spans="2:65" s="1" customFormat="1">
      <c r="B236" s="33"/>
      <c r="D236" s="145" t="s">
        <v>193</v>
      </c>
      <c r="F236" s="146" t="s">
        <v>418</v>
      </c>
      <c r="I236" s="147"/>
      <c r="L236" s="33"/>
      <c r="M236" s="148"/>
      <c r="T236" s="54"/>
      <c r="AT236" s="18" t="s">
        <v>193</v>
      </c>
      <c r="AU236" s="18" t="s">
        <v>78</v>
      </c>
    </row>
    <row r="237" spans="2:65" s="1" customFormat="1">
      <c r="B237" s="33"/>
      <c r="D237" s="149" t="s">
        <v>195</v>
      </c>
      <c r="F237" s="150" t="s">
        <v>419</v>
      </c>
      <c r="I237" s="147"/>
      <c r="L237" s="33"/>
      <c r="M237" s="148"/>
      <c r="T237" s="54"/>
      <c r="AT237" s="18" t="s">
        <v>195</v>
      </c>
      <c r="AU237" s="18" t="s">
        <v>78</v>
      </c>
    </row>
    <row r="238" spans="2:65" s="12" customFormat="1">
      <c r="B238" s="151"/>
      <c r="D238" s="145" t="s">
        <v>197</v>
      </c>
      <c r="E238" s="152" t="s">
        <v>19</v>
      </c>
      <c r="F238" s="153" t="s">
        <v>3280</v>
      </c>
      <c r="H238" s="154">
        <v>64</v>
      </c>
      <c r="I238" s="155"/>
      <c r="L238" s="151"/>
      <c r="M238" s="156"/>
      <c r="T238" s="157"/>
      <c r="AT238" s="152" t="s">
        <v>197</v>
      </c>
      <c r="AU238" s="152" t="s">
        <v>78</v>
      </c>
      <c r="AV238" s="12" t="s">
        <v>78</v>
      </c>
      <c r="AW238" s="12" t="s">
        <v>31</v>
      </c>
      <c r="AX238" s="12" t="s">
        <v>76</v>
      </c>
      <c r="AY238" s="152" t="s">
        <v>184</v>
      </c>
    </row>
    <row r="239" spans="2:65" s="1" customFormat="1" ht="16.5" customHeight="1">
      <c r="B239" s="33"/>
      <c r="C239" s="132" t="s">
        <v>379</v>
      </c>
      <c r="D239" s="132" t="s">
        <v>186</v>
      </c>
      <c r="E239" s="133" t="s">
        <v>3262</v>
      </c>
      <c r="F239" s="134" t="s">
        <v>3263</v>
      </c>
      <c r="G239" s="135" t="s">
        <v>345</v>
      </c>
      <c r="H239" s="136">
        <v>64</v>
      </c>
      <c r="I239" s="137"/>
      <c r="J239" s="138">
        <f>ROUND(I239*H239,2)</f>
        <v>0</v>
      </c>
      <c r="K239" s="134" t="s">
        <v>190</v>
      </c>
      <c r="L239" s="33"/>
      <c r="M239" s="139" t="s">
        <v>19</v>
      </c>
      <c r="N239" s="140" t="s">
        <v>40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191</v>
      </c>
      <c r="AT239" s="143" t="s">
        <v>186</v>
      </c>
      <c r="AU239" s="143" t="s">
        <v>78</v>
      </c>
      <c r="AY239" s="18" t="s">
        <v>184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8" t="s">
        <v>76</v>
      </c>
      <c r="BK239" s="144">
        <f>ROUND(I239*H239,2)</f>
        <v>0</v>
      </c>
      <c r="BL239" s="18" t="s">
        <v>191</v>
      </c>
      <c r="BM239" s="143" t="s">
        <v>3281</v>
      </c>
    </row>
    <row r="240" spans="2:65" s="1" customFormat="1">
      <c r="B240" s="33"/>
      <c r="D240" s="145" t="s">
        <v>193</v>
      </c>
      <c r="F240" s="146" t="s">
        <v>3265</v>
      </c>
      <c r="I240" s="147"/>
      <c r="L240" s="33"/>
      <c r="M240" s="148"/>
      <c r="T240" s="54"/>
      <c r="AT240" s="18" t="s">
        <v>193</v>
      </c>
      <c r="AU240" s="18" t="s">
        <v>78</v>
      </c>
    </row>
    <row r="241" spans="2:65" s="1" customFormat="1">
      <c r="B241" s="33"/>
      <c r="D241" s="149" t="s">
        <v>195</v>
      </c>
      <c r="F241" s="150" t="s">
        <v>3266</v>
      </c>
      <c r="I241" s="147"/>
      <c r="L241" s="33"/>
      <c r="M241" s="148"/>
      <c r="T241" s="54"/>
      <c r="AT241" s="18" t="s">
        <v>195</v>
      </c>
      <c r="AU241" s="18" t="s">
        <v>78</v>
      </c>
    </row>
    <row r="242" spans="2:65" s="12" customFormat="1">
      <c r="B242" s="151"/>
      <c r="D242" s="145" t="s">
        <v>197</v>
      </c>
      <c r="E242" s="152" t="s">
        <v>19</v>
      </c>
      <c r="F242" s="153" t="s">
        <v>661</v>
      </c>
      <c r="H242" s="154">
        <v>64</v>
      </c>
      <c r="I242" s="155"/>
      <c r="L242" s="151"/>
      <c r="M242" s="156"/>
      <c r="T242" s="157"/>
      <c r="AT242" s="152" t="s">
        <v>197</v>
      </c>
      <c r="AU242" s="152" t="s">
        <v>78</v>
      </c>
      <c r="AV242" s="12" t="s">
        <v>78</v>
      </c>
      <c r="AW242" s="12" t="s">
        <v>31</v>
      </c>
      <c r="AX242" s="12" t="s">
        <v>76</v>
      </c>
      <c r="AY242" s="152" t="s">
        <v>184</v>
      </c>
    </row>
    <row r="243" spans="2:65" s="1" customFormat="1" ht="21.75" customHeight="1">
      <c r="B243" s="33"/>
      <c r="C243" s="132" t="s">
        <v>386</v>
      </c>
      <c r="D243" s="132" t="s">
        <v>186</v>
      </c>
      <c r="E243" s="133" t="s">
        <v>431</v>
      </c>
      <c r="F243" s="134" t="s">
        <v>432</v>
      </c>
      <c r="G243" s="135" t="s">
        <v>313</v>
      </c>
      <c r="H243" s="136">
        <v>0.21299999999999999</v>
      </c>
      <c r="I243" s="137"/>
      <c r="J243" s="138">
        <f>ROUND(I243*H243,2)</f>
        <v>0</v>
      </c>
      <c r="K243" s="134" t="s">
        <v>190</v>
      </c>
      <c r="L243" s="33"/>
      <c r="M243" s="139" t="s">
        <v>19</v>
      </c>
      <c r="N243" s="140" t="s">
        <v>40</v>
      </c>
      <c r="P243" s="141">
        <f>O243*H243</f>
        <v>0</v>
      </c>
      <c r="Q243" s="141">
        <v>1.0606199999999999</v>
      </c>
      <c r="R243" s="141">
        <f>Q243*H243</f>
        <v>0.22591205999999997</v>
      </c>
      <c r="S243" s="141">
        <v>0</v>
      </c>
      <c r="T243" s="142">
        <f>S243*H243</f>
        <v>0</v>
      </c>
      <c r="AR243" s="143" t="s">
        <v>191</v>
      </c>
      <c r="AT243" s="143" t="s">
        <v>186</v>
      </c>
      <c r="AU243" s="143" t="s">
        <v>78</v>
      </c>
      <c r="AY243" s="18" t="s">
        <v>184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8" t="s">
        <v>76</v>
      </c>
      <c r="BK243" s="144">
        <f>ROUND(I243*H243,2)</f>
        <v>0</v>
      </c>
      <c r="BL243" s="18" t="s">
        <v>191</v>
      </c>
      <c r="BM243" s="143" t="s">
        <v>3282</v>
      </c>
    </row>
    <row r="244" spans="2:65" s="1" customFormat="1">
      <c r="B244" s="33"/>
      <c r="D244" s="145" t="s">
        <v>193</v>
      </c>
      <c r="F244" s="146" t="s">
        <v>434</v>
      </c>
      <c r="I244" s="147"/>
      <c r="L244" s="33"/>
      <c r="M244" s="148"/>
      <c r="T244" s="54"/>
      <c r="AT244" s="18" t="s">
        <v>193</v>
      </c>
      <c r="AU244" s="18" t="s">
        <v>78</v>
      </c>
    </row>
    <row r="245" spans="2:65" s="1" customFormat="1">
      <c r="B245" s="33"/>
      <c r="D245" s="149" t="s">
        <v>195</v>
      </c>
      <c r="F245" s="150" t="s">
        <v>435</v>
      </c>
      <c r="I245" s="147"/>
      <c r="L245" s="33"/>
      <c r="M245" s="148"/>
      <c r="T245" s="54"/>
      <c r="AT245" s="18" t="s">
        <v>195</v>
      </c>
      <c r="AU245" s="18" t="s">
        <v>78</v>
      </c>
    </row>
    <row r="246" spans="2:65" s="12" customFormat="1">
      <c r="B246" s="151"/>
      <c r="D246" s="145" t="s">
        <v>197</v>
      </c>
      <c r="E246" s="152" t="s">
        <v>19</v>
      </c>
      <c r="F246" s="153" t="s">
        <v>3283</v>
      </c>
      <c r="H246" s="154">
        <v>0.21299999999999999</v>
      </c>
      <c r="I246" s="155"/>
      <c r="L246" s="151"/>
      <c r="M246" s="156"/>
      <c r="T246" s="157"/>
      <c r="AT246" s="152" t="s">
        <v>197</v>
      </c>
      <c r="AU246" s="152" t="s">
        <v>78</v>
      </c>
      <c r="AV246" s="12" t="s">
        <v>78</v>
      </c>
      <c r="AW246" s="12" t="s">
        <v>31</v>
      </c>
      <c r="AX246" s="12" t="s">
        <v>76</v>
      </c>
      <c r="AY246" s="152" t="s">
        <v>184</v>
      </c>
    </row>
    <row r="247" spans="2:65" s="11" customFormat="1" ht="22.9" customHeight="1">
      <c r="B247" s="120"/>
      <c r="D247" s="121" t="s">
        <v>68</v>
      </c>
      <c r="E247" s="130" t="s">
        <v>206</v>
      </c>
      <c r="F247" s="130" t="s">
        <v>452</v>
      </c>
      <c r="I247" s="123"/>
      <c r="J247" s="131">
        <f>BK247</f>
        <v>0</v>
      </c>
      <c r="L247" s="120"/>
      <c r="M247" s="125"/>
      <c r="P247" s="126">
        <f>SUM(P248:P267)</f>
        <v>0</v>
      </c>
      <c r="R247" s="126">
        <f>SUM(R248:R267)</f>
        <v>19.50510031</v>
      </c>
      <c r="T247" s="127">
        <f>SUM(T248:T267)</f>
        <v>0</v>
      </c>
      <c r="AR247" s="121" t="s">
        <v>76</v>
      </c>
      <c r="AT247" s="128" t="s">
        <v>68</v>
      </c>
      <c r="AU247" s="128" t="s">
        <v>76</v>
      </c>
      <c r="AY247" s="121" t="s">
        <v>184</v>
      </c>
      <c r="BK247" s="129">
        <f>SUM(BK248:BK267)</f>
        <v>0</v>
      </c>
    </row>
    <row r="248" spans="2:65" s="1" customFormat="1" ht="33" customHeight="1">
      <c r="B248" s="33"/>
      <c r="C248" s="132" t="s">
        <v>389</v>
      </c>
      <c r="D248" s="132" t="s">
        <v>186</v>
      </c>
      <c r="E248" s="133" t="s">
        <v>3284</v>
      </c>
      <c r="F248" s="134" t="s">
        <v>3285</v>
      </c>
      <c r="G248" s="135" t="s">
        <v>345</v>
      </c>
      <c r="H248" s="136">
        <v>35.28</v>
      </c>
      <c r="I248" s="137"/>
      <c r="J248" s="138">
        <f>ROUND(I248*H248,2)</f>
        <v>0</v>
      </c>
      <c r="K248" s="134" t="s">
        <v>190</v>
      </c>
      <c r="L248" s="33"/>
      <c r="M248" s="139" t="s">
        <v>19</v>
      </c>
      <c r="N248" s="140" t="s">
        <v>40</v>
      </c>
      <c r="P248" s="141">
        <f>O248*H248</f>
        <v>0</v>
      </c>
      <c r="Q248" s="141">
        <v>0.49689</v>
      </c>
      <c r="R248" s="141">
        <f>Q248*H248</f>
        <v>17.530279199999999</v>
      </c>
      <c r="S248" s="141">
        <v>0</v>
      </c>
      <c r="T248" s="142">
        <f>S248*H248</f>
        <v>0</v>
      </c>
      <c r="AR248" s="143" t="s">
        <v>191</v>
      </c>
      <c r="AT248" s="143" t="s">
        <v>186</v>
      </c>
      <c r="AU248" s="143" t="s">
        <v>78</v>
      </c>
      <c r="AY248" s="18" t="s">
        <v>184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8" t="s">
        <v>76</v>
      </c>
      <c r="BK248" s="144">
        <f>ROUND(I248*H248,2)</f>
        <v>0</v>
      </c>
      <c r="BL248" s="18" t="s">
        <v>191</v>
      </c>
      <c r="BM248" s="143" t="s">
        <v>3286</v>
      </c>
    </row>
    <row r="249" spans="2:65" s="1" customFormat="1" ht="29.25">
      <c r="B249" s="33"/>
      <c r="D249" s="145" t="s">
        <v>193</v>
      </c>
      <c r="F249" s="146" t="s">
        <v>3287</v>
      </c>
      <c r="I249" s="147"/>
      <c r="L249" s="33"/>
      <c r="M249" s="148"/>
      <c r="T249" s="54"/>
      <c r="AT249" s="18" t="s">
        <v>193</v>
      </c>
      <c r="AU249" s="18" t="s">
        <v>78</v>
      </c>
    </row>
    <row r="250" spans="2:65" s="1" customFormat="1">
      <c r="B250" s="33"/>
      <c r="D250" s="149" t="s">
        <v>195</v>
      </c>
      <c r="F250" s="150" t="s">
        <v>3288</v>
      </c>
      <c r="I250" s="147"/>
      <c r="L250" s="33"/>
      <c r="M250" s="148"/>
      <c r="T250" s="54"/>
      <c r="AT250" s="18" t="s">
        <v>195</v>
      </c>
      <c r="AU250" s="18" t="s">
        <v>78</v>
      </c>
    </row>
    <row r="251" spans="2:65" s="12" customFormat="1">
      <c r="B251" s="151"/>
      <c r="D251" s="145" t="s">
        <v>197</v>
      </c>
      <c r="E251" s="152" t="s">
        <v>19</v>
      </c>
      <c r="F251" s="153" t="s">
        <v>3289</v>
      </c>
      <c r="H251" s="154">
        <v>35.28</v>
      </c>
      <c r="I251" s="155"/>
      <c r="L251" s="151"/>
      <c r="M251" s="156"/>
      <c r="T251" s="157"/>
      <c r="AT251" s="152" t="s">
        <v>197</v>
      </c>
      <c r="AU251" s="152" t="s">
        <v>78</v>
      </c>
      <c r="AV251" s="12" t="s">
        <v>78</v>
      </c>
      <c r="AW251" s="12" t="s">
        <v>31</v>
      </c>
      <c r="AX251" s="12" t="s">
        <v>76</v>
      </c>
      <c r="AY251" s="152" t="s">
        <v>184</v>
      </c>
    </row>
    <row r="252" spans="2:65" s="1" customFormat="1" ht="33" customHeight="1">
      <c r="B252" s="33"/>
      <c r="C252" s="132" t="s">
        <v>396</v>
      </c>
      <c r="D252" s="132" t="s">
        <v>186</v>
      </c>
      <c r="E252" s="133" t="s">
        <v>3290</v>
      </c>
      <c r="F252" s="134" t="s">
        <v>3291</v>
      </c>
      <c r="G252" s="135" t="s">
        <v>345</v>
      </c>
      <c r="H252" s="136">
        <v>8.64</v>
      </c>
      <c r="I252" s="137"/>
      <c r="J252" s="138">
        <f>ROUND(I252*H252,2)</f>
        <v>0</v>
      </c>
      <c r="K252" s="134" t="s">
        <v>190</v>
      </c>
      <c r="L252" s="33"/>
      <c r="M252" s="139" t="s">
        <v>19</v>
      </c>
      <c r="N252" s="140" t="s">
        <v>40</v>
      </c>
      <c r="P252" s="141">
        <f>O252*H252</f>
        <v>0</v>
      </c>
      <c r="Q252" s="141">
        <v>0.1774</v>
      </c>
      <c r="R252" s="141">
        <f>Q252*H252</f>
        <v>1.5327360000000001</v>
      </c>
      <c r="S252" s="141">
        <v>0</v>
      </c>
      <c r="T252" s="142">
        <f>S252*H252</f>
        <v>0</v>
      </c>
      <c r="AR252" s="143" t="s">
        <v>191</v>
      </c>
      <c r="AT252" s="143" t="s">
        <v>186</v>
      </c>
      <c r="AU252" s="143" t="s">
        <v>78</v>
      </c>
      <c r="AY252" s="18" t="s">
        <v>184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76</v>
      </c>
      <c r="BK252" s="144">
        <f>ROUND(I252*H252,2)</f>
        <v>0</v>
      </c>
      <c r="BL252" s="18" t="s">
        <v>191</v>
      </c>
      <c r="BM252" s="143" t="s">
        <v>3292</v>
      </c>
    </row>
    <row r="253" spans="2:65" s="1" customFormat="1" ht="29.25">
      <c r="B253" s="33"/>
      <c r="D253" s="145" t="s">
        <v>193</v>
      </c>
      <c r="F253" s="146" t="s">
        <v>3293</v>
      </c>
      <c r="I253" s="147"/>
      <c r="L253" s="33"/>
      <c r="M253" s="148"/>
      <c r="T253" s="54"/>
      <c r="AT253" s="18" t="s">
        <v>193</v>
      </c>
      <c r="AU253" s="18" t="s">
        <v>78</v>
      </c>
    </row>
    <row r="254" spans="2:65" s="1" customFormat="1">
      <c r="B254" s="33"/>
      <c r="D254" s="149" t="s">
        <v>195</v>
      </c>
      <c r="F254" s="150" t="s">
        <v>3294</v>
      </c>
      <c r="I254" s="147"/>
      <c r="L254" s="33"/>
      <c r="M254" s="148"/>
      <c r="T254" s="54"/>
      <c r="AT254" s="18" t="s">
        <v>195</v>
      </c>
      <c r="AU254" s="18" t="s">
        <v>78</v>
      </c>
    </row>
    <row r="255" spans="2:65" s="12" customFormat="1">
      <c r="B255" s="151"/>
      <c r="D255" s="145" t="s">
        <v>197</v>
      </c>
      <c r="E255" s="152" t="s">
        <v>19</v>
      </c>
      <c r="F255" s="153" t="s">
        <v>3295</v>
      </c>
      <c r="H255" s="154">
        <v>8.64</v>
      </c>
      <c r="I255" s="155"/>
      <c r="L255" s="151"/>
      <c r="M255" s="156"/>
      <c r="T255" s="157"/>
      <c r="AT255" s="152" t="s">
        <v>197</v>
      </c>
      <c r="AU255" s="152" t="s">
        <v>78</v>
      </c>
      <c r="AV255" s="12" t="s">
        <v>78</v>
      </c>
      <c r="AW255" s="12" t="s">
        <v>31</v>
      </c>
      <c r="AX255" s="12" t="s">
        <v>76</v>
      </c>
      <c r="AY255" s="152" t="s">
        <v>184</v>
      </c>
    </row>
    <row r="256" spans="2:65" s="1" customFormat="1" ht="16.5" customHeight="1">
      <c r="B256" s="33"/>
      <c r="C256" s="132" t="s">
        <v>405</v>
      </c>
      <c r="D256" s="132" t="s">
        <v>186</v>
      </c>
      <c r="E256" s="133" t="s">
        <v>500</v>
      </c>
      <c r="F256" s="134" t="s">
        <v>501</v>
      </c>
      <c r="G256" s="135" t="s">
        <v>313</v>
      </c>
      <c r="H256" s="136">
        <v>0.27</v>
      </c>
      <c r="I256" s="137"/>
      <c r="J256" s="138">
        <f>ROUND(I256*H256,2)</f>
        <v>0</v>
      </c>
      <c r="K256" s="134" t="s">
        <v>190</v>
      </c>
      <c r="L256" s="33"/>
      <c r="M256" s="139" t="s">
        <v>19</v>
      </c>
      <c r="N256" s="140" t="s">
        <v>40</v>
      </c>
      <c r="P256" s="141">
        <f>O256*H256</f>
        <v>0</v>
      </c>
      <c r="Q256" s="141">
        <v>1.04922</v>
      </c>
      <c r="R256" s="141">
        <f>Q256*H256</f>
        <v>0.28328940000000002</v>
      </c>
      <c r="S256" s="141">
        <v>0</v>
      </c>
      <c r="T256" s="142">
        <f>S256*H256</f>
        <v>0</v>
      </c>
      <c r="AR256" s="143" t="s">
        <v>191</v>
      </c>
      <c r="AT256" s="143" t="s">
        <v>186</v>
      </c>
      <c r="AU256" s="143" t="s">
        <v>78</v>
      </c>
      <c r="AY256" s="18" t="s">
        <v>184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8" t="s">
        <v>76</v>
      </c>
      <c r="BK256" s="144">
        <f>ROUND(I256*H256,2)</f>
        <v>0</v>
      </c>
      <c r="BL256" s="18" t="s">
        <v>191</v>
      </c>
      <c r="BM256" s="143" t="s">
        <v>3296</v>
      </c>
    </row>
    <row r="257" spans="2:65" s="1" customFormat="1" ht="29.25">
      <c r="B257" s="33"/>
      <c r="D257" s="145" t="s">
        <v>193</v>
      </c>
      <c r="F257" s="146" t="s">
        <v>503</v>
      </c>
      <c r="I257" s="147"/>
      <c r="L257" s="33"/>
      <c r="M257" s="148"/>
      <c r="T257" s="54"/>
      <c r="AT257" s="18" t="s">
        <v>193</v>
      </c>
      <c r="AU257" s="18" t="s">
        <v>78</v>
      </c>
    </row>
    <row r="258" spans="2:65" s="1" customFormat="1">
      <c r="B258" s="33"/>
      <c r="D258" s="149" t="s">
        <v>195</v>
      </c>
      <c r="F258" s="150" t="s">
        <v>504</v>
      </c>
      <c r="I258" s="147"/>
      <c r="L258" s="33"/>
      <c r="M258" s="148"/>
      <c r="T258" s="54"/>
      <c r="AT258" s="18" t="s">
        <v>195</v>
      </c>
      <c r="AU258" s="18" t="s">
        <v>78</v>
      </c>
    </row>
    <row r="259" spans="2:65" s="12" customFormat="1">
      <c r="B259" s="151"/>
      <c r="D259" s="145" t="s">
        <v>197</v>
      </c>
      <c r="E259" s="152" t="s">
        <v>19</v>
      </c>
      <c r="F259" s="153" t="s">
        <v>3297</v>
      </c>
      <c r="H259" s="154">
        <v>0.27</v>
      </c>
      <c r="I259" s="155"/>
      <c r="L259" s="151"/>
      <c r="M259" s="156"/>
      <c r="T259" s="157"/>
      <c r="AT259" s="152" t="s">
        <v>197</v>
      </c>
      <c r="AU259" s="152" t="s">
        <v>78</v>
      </c>
      <c r="AV259" s="12" t="s">
        <v>78</v>
      </c>
      <c r="AW259" s="12" t="s">
        <v>31</v>
      </c>
      <c r="AX259" s="12" t="s">
        <v>76</v>
      </c>
      <c r="AY259" s="152" t="s">
        <v>184</v>
      </c>
    </row>
    <row r="260" spans="2:65" s="1" customFormat="1" ht="37.9" customHeight="1">
      <c r="B260" s="33"/>
      <c r="C260" s="132" t="s">
        <v>414</v>
      </c>
      <c r="D260" s="132" t="s">
        <v>186</v>
      </c>
      <c r="E260" s="133" t="s">
        <v>549</v>
      </c>
      <c r="F260" s="134" t="s">
        <v>550</v>
      </c>
      <c r="G260" s="135" t="s">
        <v>313</v>
      </c>
      <c r="H260" s="136">
        <v>0.16900000000000001</v>
      </c>
      <c r="I260" s="137"/>
      <c r="J260" s="138">
        <f>ROUND(I260*H260,2)</f>
        <v>0</v>
      </c>
      <c r="K260" s="134" t="s">
        <v>190</v>
      </c>
      <c r="L260" s="33"/>
      <c r="M260" s="139" t="s">
        <v>19</v>
      </c>
      <c r="N260" s="140" t="s">
        <v>40</v>
      </c>
      <c r="P260" s="141">
        <f>O260*H260</f>
        <v>0</v>
      </c>
      <c r="Q260" s="141">
        <v>1.7090000000000001E-2</v>
      </c>
      <c r="R260" s="141">
        <f>Q260*H260</f>
        <v>2.8882100000000004E-3</v>
      </c>
      <c r="S260" s="141">
        <v>0</v>
      </c>
      <c r="T260" s="142">
        <f>S260*H260</f>
        <v>0</v>
      </c>
      <c r="AR260" s="143" t="s">
        <v>191</v>
      </c>
      <c r="AT260" s="143" t="s">
        <v>186</v>
      </c>
      <c r="AU260" s="143" t="s">
        <v>78</v>
      </c>
      <c r="AY260" s="18" t="s">
        <v>184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76</v>
      </c>
      <c r="BK260" s="144">
        <f>ROUND(I260*H260,2)</f>
        <v>0</v>
      </c>
      <c r="BL260" s="18" t="s">
        <v>191</v>
      </c>
      <c r="BM260" s="143" t="s">
        <v>3298</v>
      </c>
    </row>
    <row r="261" spans="2:65" s="1" customFormat="1" ht="19.5">
      <c r="B261" s="33"/>
      <c r="D261" s="145" t="s">
        <v>193</v>
      </c>
      <c r="F261" s="146" t="s">
        <v>552</v>
      </c>
      <c r="I261" s="147"/>
      <c r="L261" s="33"/>
      <c r="M261" s="148"/>
      <c r="T261" s="54"/>
      <c r="AT261" s="18" t="s">
        <v>193</v>
      </c>
      <c r="AU261" s="18" t="s">
        <v>78</v>
      </c>
    </row>
    <row r="262" spans="2:65" s="1" customFormat="1">
      <c r="B262" s="33"/>
      <c r="D262" s="149" t="s">
        <v>195</v>
      </c>
      <c r="F262" s="150" t="s">
        <v>553</v>
      </c>
      <c r="I262" s="147"/>
      <c r="L262" s="33"/>
      <c r="M262" s="148"/>
      <c r="T262" s="54"/>
      <c r="AT262" s="18" t="s">
        <v>195</v>
      </c>
      <c r="AU262" s="18" t="s">
        <v>78</v>
      </c>
    </row>
    <row r="263" spans="2:65" s="12" customFormat="1" ht="22.5">
      <c r="B263" s="151"/>
      <c r="D263" s="145" t="s">
        <v>197</v>
      </c>
      <c r="E263" s="152" t="s">
        <v>19</v>
      </c>
      <c r="F263" s="153" t="s">
        <v>3299</v>
      </c>
      <c r="H263" s="154">
        <v>0.16900000000000001</v>
      </c>
      <c r="I263" s="155"/>
      <c r="L263" s="151"/>
      <c r="M263" s="156"/>
      <c r="T263" s="157"/>
      <c r="AT263" s="152" t="s">
        <v>197</v>
      </c>
      <c r="AU263" s="152" t="s">
        <v>78</v>
      </c>
      <c r="AV263" s="12" t="s">
        <v>78</v>
      </c>
      <c r="AW263" s="12" t="s">
        <v>31</v>
      </c>
      <c r="AX263" s="12" t="s">
        <v>76</v>
      </c>
      <c r="AY263" s="152" t="s">
        <v>184</v>
      </c>
    </row>
    <row r="264" spans="2:65" s="1" customFormat="1" ht="24.2" customHeight="1">
      <c r="B264" s="33"/>
      <c r="C264" s="132" t="s">
        <v>423</v>
      </c>
      <c r="D264" s="132" t="s">
        <v>186</v>
      </c>
      <c r="E264" s="133" t="s">
        <v>622</v>
      </c>
      <c r="F264" s="134" t="s">
        <v>623</v>
      </c>
      <c r="G264" s="135" t="s">
        <v>345</v>
      </c>
      <c r="H264" s="136">
        <v>0.875</v>
      </c>
      <c r="I264" s="137"/>
      <c r="J264" s="138">
        <f>ROUND(I264*H264,2)</f>
        <v>0</v>
      </c>
      <c r="K264" s="134" t="s">
        <v>190</v>
      </c>
      <c r="L264" s="33"/>
      <c r="M264" s="139" t="s">
        <v>19</v>
      </c>
      <c r="N264" s="140" t="s">
        <v>40</v>
      </c>
      <c r="P264" s="141">
        <f>O264*H264</f>
        <v>0</v>
      </c>
      <c r="Q264" s="141">
        <v>0.17818000000000001</v>
      </c>
      <c r="R264" s="141">
        <f>Q264*H264</f>
        <v>0.1559075</v>
      </c>
      <c r="S264" s="141">
        <v>0</v>
      </c>
      <c r="T264" s="142">
        <f>S264*H264</f>
        <v>0</v>
      </c>
      <c r="AR264" s="143" t="s">
        <v>191</v>
      </c>
      <c r="AT264" s="143" t="s">
        <v>186</v>
      </c>
      <c r="AU264" s="143" t="s">
        <v>78</v>
      </c>
      <c r="AY264" s="18" t="s">
        <v>184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8" t="s">
        <v>76</v>
      </c>
      <c r="BK264" s="144">
        <f>ROUND(I264*H264,2)</f>
        <v>0</v>
      </c>
      <c r="BL264" s="18" t="s">
        <v>191</v>
      </c>
      <c r="BM264" s="143" t="s">
        <v>3300</v>
      </c>
    </row>
    <row r="265" spans="2:65" s="1" customFormat="1" ht="19.5">
      <c r="B265" s="33"/>
      <c r="D265" s="145" t="s">
        <v>193</v>
      </c>
      <c r="F265" s="146" t="s">
        <v>625</v>
      </c>
      <c r="I265" s="147"/>
      <c r="L265" s="33"/>
      <c r="M265" s="148"/>
      <c r="T265" s="54"/>
      <c r="AT265" s="18" t="s">
        <v>193</v>
      </c>
      <c r="AU265" s="18" t="s">
        <v>78</v>
      </c>
    </row>
    <row r="266" spans="2:65" s="1" customFormat="1">
      <c r="B266" s="33"/>
      <c r="D266" s="149" t="s">
        <v>195</v>
      </c>
      <c r="F266" s="150" t="s">
        <v>626</v>
      </c>
      <c r="I266" s="147"/>
      <c r="L266" s="33"/>
      <c r="M266" s="148"/>
      <c r="T266" s="54"/>
      <c r="AT266" s="18" t="s">
        <v>195</v>
      </c>
      <c r="AU266" s="18" t="s">
        <v>78</v>
      </c>
    </row>
    <row r="267" spans="2:65" s="12" customFormat="1">
      <c r="B267" s="151"/>
      <c r="D267" s="145" t="s">
        <v>197</v>
      </c>
      <c r="E267" s="152" t="s">
        <v>19</v>
      </c>
      <c r="F267" s="153" t="s">
        <v>3301</v>
      </c>
      <c r="H267" s="154">
        <v>0.875</v>
      </c>
      <c r="I267" s="155"/>
      <c r="L267" s="151"/>
      <c r="M267" s="156"/>
      <c r="T267" s="157"/>
      <c r="AT267" s="152" t="s">
        <v>197</v>
      </c>
      <c r="AU267" s="152" t="s">
        <v>78</v>
      </c>
      <c r="AV267" s="12" t="s">
        <v>78</v>
      </c>
      <c r="AW267" s="12" t="s">
        <v>31</v>
      </c>
      <c r="AX267" s="12" t="s">
        <v>76</v>
      </c>
      <c r="AY267" s="152" t="s">
        <v>184</v>
      </c>
    </row>
    <row r="268" spans="2:65" s="11" customFormat="1" ht="22.9" customHeight="1">
      <c r="B268" s="120"/>
      <c r="D268" s="121" t="s">
        <v>68</v>
      </c>
      <c r="E268" s="130" t="s">
        <v>225</v>
      </c>
      <c r="F268" s="130" t="s">
        <v>808</v>
      </c>
      <c r="I268" s="123"/>
      <c r="J268" s="131">
        <f>BK268</f>
        <v>0</v>
      </c>
      <c r="L268" s="120"/>
      <c r="M268" s="125"/>
      <c r="P268" s="126">
        <f>P269+P295</f>
        <v>0</v>
      </c>
      <c r="R268" s="126">
        <f>R269+R295</f>
        <v>62.770164579999992</v>
      </c>
      <c r="T268" s="127">
        <f>T269+T295</f>
        <v>0</v>
      </c>
      <c r="AR268" s="121" t="s">
        <v>76</v>
      </c>
      <c r="AT268" s="128" t="s">
        <v>68</v>
      </c>
      <c r="AU268" s="128" t="s">
        <v>76</v>
      </c>
      <c r="AY268" s="121" t="s">
        <v>184</v>
      </c>
      <c r="BK268" s="129">
        <f>BK269+BK295</f>
        <v>0</v>
      </c>
    </row>
    <row r="269" spans="2:65" s="11" customFormat="1" ht="20.85" customHeight="1">
      <c r="B269" s="120"/>
      <c r="D269" s="121" t="s">
        <v>68</v>
      </c>
      <c r="E269" s="130" t="s">
        <v>648</v>
      </c>
      <c r="F269" s="130" t="s">
        <v>851</v>
      </c>
      <c r="I269" s="123"/>
      <c r="J269" s="131">
        <f>BK269</f>
        <v>0</v>
      </c>
      <c r="L269" s="120"/>
      <c r="M269" s="125"/>
      <c r="P269" s="126">
        <f>SUM(P270:P294)</f>
        <v>0</v>
      </c>
      <c r="R269" s="126">
        <f>SUM(R270:R294)</f>
        <v>1.3000050500000002</v>
      </c>
      <c r="T269" s="127">
        <f>SUM(T270:T294)</f>
        <v>0</v>
      </c>
      <c r="AR269" s="121" t="s">
        <v>76</v>
      </c>
      <c r="AT269" s="128" t="s">
        <v>68</v>
      </c>
      <c r="AU269" s="128" t="s">
        <v>78</v>
      </c>
      <c r="AY269" s="121" t="s">
        <v>184</v>
      </c>
      <c r="BK269" s="129">
        <f>SUM(BK270:BK294)</f>
        <v>0</v>
      </c>
    </row>
    <row r="270" spans="2:65" s="1" customFormat="1" ht="24.2" customHeight="1">
      <c r="B270" s="33"/>
      <c r="C270" s="132" t="s">
        <v>430</v>
      </c>
      <c r="D270" s="132" t="s">
        <v>186</v>
      </c>
      <c r="E270" s="133" t="s">
        <v>912</v>
      </c>
      <c r="F270" s="134" t="s">
        <v>913</v>
      </c>
      <c r="G270" s="135" t="s">
        <v>345</v>
      </c>
      <c r="H270" s="136">
        <v>23.875</v>
      </c>
      <c r="I270" s="137"/>
      <c r="J270" s="138">
        <f>ROUND(I270*H270,2)</f>
        <v>0</v>
      </c>
      <c r="K270" s="134" t="s">
        <v>190</v>
      </c>
      <c r="L270" s="33"/>
      <c r="M270" s="139" t="s">
        <v>19</v>
      </c>
      <c r="N270" s="140" t="s">
        <v>40</v>
      </c>
      <c r="P270" s="141">
        <f>O270*H270</f>
        <v>0</v>
      </c>
      <c r="Q270" s="141">
        <v>1.3999999999999999E-4</v>
      </c>
      <c r="R270" s="141">
        <f>Q270*H270</f>
        <v>3.3424999999999996E-3</v>
      </c>
      <c r="S270" s="141">
        <v>0</v>
      </c>
      <c r="T270" s="142">
        <f>S270*H270</f>
        <v>0</v>
      </c>
      <c r="AR270" s="143" t="s">
        <v>191</v>
      </c>
      <c r="AT270" s="143" t="s">
        <v>186</v>
      </c>
      <c r="AU270" s="143" t="s">
        <v>206</v>
      </c>
      <c r="AY270" s="18" t="s">
        <v>184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8" t="s">
        <v>76</v>
      </c>
      <c r="BK270" s="144">
        <f>ROUND(I270*H270,2)</f>
        <v>0</v>
      </c>
      <c r="BL270" s="18" t="s">
        <v>191</v>
      </c>
      <c r="BM270" s="143" t="s">
        <v>3302</v>
      </c>
    </row>
    <row r="271" spans="2:65" s="1" customFormat="1" ht="19.5">
      <c r="B271" s="33"/>
      <c r="D271" s="145" t="s">
        <v>193</v>
      </c>
      <c r="F271" s="146" t="s">
        <v>915</v>
      </c>
      <c r="I271" s="147"/>
      <c r="L271" s="33"/>
      <c r="M271" s="148"/>
      <c r="T271" s="54"/>
      <c r="AT271" s="18" t="s">
        <v>193</v>
      </c>
      <c r="AU271" s="18" t="s">
        <v>206</v>
      </c>
    </row>
    <row r="272" spans="2:65" s="1" customFormat="1">
      <c r="B272" s="33"/>
      <c r="D272" s="149" t="s">
        <v>195</v>
      </c>
      <c r="F272" s="150" t="s">
        <v>916</v>
      </c>
      <c r="I272" s="147"/>
      <c r="L272" s="33"/>
      <c r="M272" s="148"/>
      <c r="T272" s="54"/>
      <c r="AT272" s="18" t="s">
        <v>195</v>
      </c>
      <c r="AU272" s="18" t="s">
        <v>206</v>
      </c>
    </row>
    <row r="273" spans="2:65" s="14" customFormat="1">
      <c r="B273" s="165"/>
      <c r="D273" s="145" t="s">
        <v>197</v>
      </c>
      <c r="E273" s="166" t="s">
        <v>19</v>
      </c>
      <c r="F273" s="167" t="s">
        <v>3303</v>
      </c>
      <c r="H273" s="166" t="s">
        <v>19</v>
      </c>
      <c r="I273" s="168"/>
      <c r="L273" s="165"/>
      <c r="M273" s="169"/>
      <c r="T273" s="170"/>
      <c r="AT273" s="166" t="s">
        <v>197</v>
      </c>
      <c r="AU273" s="166" t="s">
        <v>206</v>
      </c>
      <c r="AV273" s="14" t="s">
        <v>76</v>
      </c>
      <c r="AW273" s="14" t="s">
        <v>31</v>
      </c>
      <c r="AX273" s="14" t="s">
        <v>69</v>
      </c>
      <c r="AY273" s="166" t="s">
        <v>184</v>
      </c>
    </row>
    <row r="274" spans="2:65" s="12" customFormat="1" ht="22.5">
      <c r="B274" s="151"/>
      <c r="D274" s="145" t="s">
        <v>197</v>
      </c>
      <c r="E274" s="152" t="s">
        <v>19</v>
      </c>
      <c r="F274" s="153" t="s">
        <v>3304</v>
      </c>
      <c r="H274" s="154">
        <v>23.875</v>
      </c>
      <c r="I274" s="155"/>
      <c r="L274" s="151"/>
      <c r="M274" s="156"/>
      <c r="T274" s="157"/>
      <c r="AT274" s="152" t="s">
        <v>197</v>
      </c>
      <c r="AU274" s="152" t="s">
        <v>206</v>
      </c>
      <c r="AV274" s="12" t="s">
        <v>78</v>
      </c>
      <c r="AW274" s="12" t="s">
        <v>31</v>
      </c>
      <c r="AX274" s="12" t="s">
        <v>76</v>
      </c>
      <c r="AY274" s="152" t="s">
        <v>184</v>
      </c>
    </row>
    <row r="275" spans="2:65" s="1" customFormat="1" ht="44.25" customHeight="1">
      <c r="B275" s="33"/>
      <c r="C275" s="132" t="s">
        <v>438</v>
      </c>
      <c r="D275" s="132" t="s">
        <v>186</v>
      </c>
      <c r="E275" s="133" t="s">
        <v>869</v>
      </c>
      <c r="F275" s="134" t="s">
        <v>870</v>
      </c>
      <c r="G275" s="135" t="s">
        <v>345</v>
      </c>
      <c r="H275" s="136">
        <v>45.363</v>
      </c>
      <c r="I275" s="137"/>
      <c r="J275" s="138">
        <f>ROUND(I275*H275,2)</f>
        <v>0</v>
      </c>
      <c r="K275" s="134" t="s">
        <v>190</v>
      </c>
      <c r="L275" s="33"/>
      <c r="M275" s="139" t="s">
        <v>19</v>
      </c>
      <c r="N275" s="140" t="s">
        <v>40</v>
      </c>
      <c r="P275" s="141">
        <f>O275*H275</f>
        <v>0</v>
      </c>
      <c r="Q275" s="141">
        <v>8.3499999999999998E-3</v>
      </c>
      <c r="R275" s="141">
        <f>Q275*H275</f>
        <v>0.37878105000000001</v>
      </c>
      <c r="S275" s="141">
        <v>0</v>
      </c>
      <c r="T275" s="142">
        <f>S275*H275</f>
        <v>0</v>
      </c>
      <c r="AR275" s="143" t="s">
        <v>191</v>
      </c>
      <c r="AT275" s="143" t="s">
        <v>186</v>
      </c>
      <c r="AU275" s="143" t="s">
        <v>206</v>
      </c>
      <c r="AY275" s="18" t="s">
        <v>184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8" t="s">
        <v>76</v>
      </c>
      <c r="BK275" s="144">
        <f>ROUND(I275*H275,2)</f>
        <v>0</v>
      </c>
      <c r="BL275" s="18" t="s">
        <v>191</v>
      </c>
      <c r="BM275" s="143" t="s">
        <v>3305</v>
      </c>
    </row>
    <row r="276" spans="2:65" s="1" customFormat="1" ht="39">
      <c r="B276" s="33"/>
      <c r="D276" s="145" t="s">
        <v>193</v>
      </c>
      <c r="F276" s="146" t="s">
        <v>872</v>
      </c>
      <c r="I276" s="147"/>
      <c r="L276" s="33"/>
      <c r="M276" s="148"/>
      <c r="T276" s="54"/>
      <c r="AT276" s="18" t="s">
        <v>193</v>
      </c>
      <c r="AU276" s="18" t="s">
        <v>206</v>
      </c>
    </row>
    <row r="277" spans="2:65" s="1" customFormat="1">
      <c r="B277" s="33"/>
      <c r="D277" s="149" t="s">
        <v>195</v>
      </c>
      <c r="F277" s="150" t="s">
        <v>873</v>
      </c>
      <c r="I277" s="147"/>
      <c r="L277" s="33"/>
      <c r="M277" s="148"/>
      <c r="T277" s="54"/>
      <c r="AT277" s="18" t="s">
        <v>195</v>
      </c>
      <c r="AU277" s="18" t="s">
        <v>206</v>
      </c>
    </row>
    <row r="278" spans="2:65" s="14" customFormat="1">
      <c r="B278" s="165"/>
      <c r="D278" s="145" t="s">
        <v>197</v>
      </c>
      <c r="E278" s="166" t="s">
        <v>19</v>
      </c>
      <c r="F278" s="167" t="s">
        <v>3306</v>
      </c>
      <c r="H278" s="166" t="s">
        <v>19</v>
      </c>
      <c r="I278" s="168"/>
      <c r="L278" s="165"/>
      <c r="M278" s="169"/>
      <c r="T278" s="170"/>
      <c r="AT278" s="166" t="s">
        <v>197</v>
      </c>
      <c r="AU278" s="166" t="s">
        <v>206</v>
      </c>
      <c r="AV278" s="14" t="s">
        <v>76</v>
      </c>
      <c r="AW278" s="14" t="s">
        <v>31</v>
      </c>
      <c r="AX278" s="14" t="s">
        <v>69</v>
      </c>
      <c r="AY278" s="166" t="s">
        <v>184</v>
      </c>
    </row>
    <row r="279" spans="2:65" s="12" customFormat="1" ht="22.5">
      <c r="B279" s="151"/>
      <c r="D279" s="145" t="s">
        <v>197</v>
      </c>
      <c r="E279" s="152" t="s">
        <v>19</v>
      </c>
      <c r="F279" s="153" t="s">
        <v>3307</v>
      </c>
      <c r="H279" s="154">
        <v>45.363</v>
      </c>
      <c r="I279" s="155"/>
      <c r="L279" s="151"/>
      <c r="M279" s="156"/>
      <c r="T279" s="157"/>
      <c r="AT279" s="152" t="s">
        <v>197</v>
      </c>
      <c r="AU279" s="152" t="s">
        <v>206</v>
      </c>
      <c r="AV279" s="12" t="s">
        <v>78</v>
      </c>
      <c r="AW279" s="12" t="s">
        <v>31</v>
      </c>
      <c r="AX279" s="12" t="s">
        <v>76</v>
      </c>
      <c r="AY279" s="152" t="s">
        <v>184</v>
      </c>
    </row>
    <row r="280" spans="2:65" s="1" customFormat="1" ht="24.2" customHeight="1">
      <c r="B280" s="33"/>
      <c r="C280" s="132" t="s">
        <v>446</v>
      </c>
      <c r="D280" s="132" t="s">
        <v>186</v>
      </c>
      <c r="E280" s="133" t="s">
        <v>3308</v>
      </c>
      <c r="F280" s="134" t="s">
        <v>3309</v>
      </c>
      <c r="G280" s="135" t="s">
        <v>345</v>
      </c>
      <c r="H280" s="136">
        <v>18.149999999999999</v>
      </c>
      <c r="I280" s="137"/>
      <c r="J280" s="138">
        <f>ROUND(I280*H280,2)</f>
        <v>0</v>
      </c>
      <c r="K280" s="134" t="s">
        <v>190</v>
      </c>
      <c r="L280" s="33"/>
      <c r="M280" s="139" t="s">
        <v>19</v>
      </c>
      <c r="N280" s="140" t="s">
        <v>40</v>
      </c>
      <c r="P280" s="141">
        <f>O280*H280</f>
        <v>0</v>
      </c>
      <c r="Q280" s="141">
        <v>3.5200000000000002E-2</v>
      </c>
      <c r="R280" s="141">
        <f>Q280*H280</f>
        <v>0.63888</v>
      </c>
      <c r="S280" s="141">
        <v>0</v>
      </c>
      <c r="T280" s="142">
        <f>S280*H280</f>
        <v>0</v>
      </c>
      <c r="AR280" s="143" t="s">
        <v>191</v>
      </c>
      <c r="AT280" s="143" t="s">
        <v>186</v>
      </c>
      <c r="AU280" s="143" t="s">
        <v>206</v>
      </c>
      <c r="AY280" s="18" t="s">
        <v>184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8" t="s">
        <v>76</v>
      </c>
      <c r="BK280" s="144">
        <f>ROUND(I280*H280,2)</f>
        <v>0</v>
      </c>
      <c r="BL280" s="18" t="s">
        <v>191</v>
      </c>
      <c r="BM280" s="143" t="s">
        <v>3310</v>
      </c>
    </row>
    <row r="281" spans="2:65" s="1" customFormat="1" ht="29.25">
      <c r="B281" s="33"/>
      <c r="D281" s="145" t="s">
        <v>193</v>
      </c>
      <c r="F281" s="146" t="s">
        <v>3311</v>
      </c>
      <c r="I281" s="147"/>
      <c r="L281" s="33"/>
      <c r="M281" s="148"/>
      <c r="T281" s="54"/>
      <c r="AT281" s="18" t="s">
        <v>193</v>
      </c>
      <c r="AU281" s="18" t="s">
        <v>206</v>
      </c>
    </row>
    <row r="282" spans="2:65" s="1" customFormat="1">
      <c r="B282" s="33"/>
      <c r="D282" s="149" t="s">
        <v>195</v>
      </c>
      <c r="F282" s="150" t="s">
        <v>3312</v>
      </c>
      <c r="I282" s="147"/>
      <c r="L282" s="33"/>
      <c r="M282" s="148"/>
      <c r="T282" s="54"/>
      <c r="AT282" s="18" t="s">
        <v>195</v>
      </c>
      <c r="AU282" s="18" t="s">
        <v>206</v>
      </c>
    </row>
    <row r="283" spans="2:65" s="12" customFormat="1">
      <c r="B283" s="151"/>
      <c r="D283" s="145" t="s">
        <v>197</v>
      </c>
      <c r="E283" s="152" t="s">
        <v>19</v>
      </c>
      <c r="F283" s="153" t="s">
        <v>3313</v>
      </c>
      <c r="H283" s="154">
        <v>13.6</v>
      </c>
      <c r="I283" s="155"/>
      <c r="L283" s="151"/>
      <c r="M283" s="156"/>
      <c r="T283" s="157"/>
      <c r="AT283" s="152" t="s">
        <v>197</v>
      </c>
      <c r="AU283" s="152" t="s">
        <v>206</v>
      </c>
      <c r="AV283" s="12" t="s">
        <v>78</v>
      </c>
      <c r="AW283" s="12" t="s">
        <v>31</v>
      </c>
      <c r="AX283" s="12" t="s">
        <v>69</v>
      </c>
      <c r="AY283" s="152" t="s">
        <v>184</v>
      </c>
    </row>
    <row r="284" spans="2:65" s="12" customFormat="1">
      <c r="B284" s="151"/>
      <c r="D284" s="145" t="s">
        <v>197</v>
      </c>
      <c r="E284" s="152" t="s">
        <v>19</v>
      </c>
      <c r="F284" s="153" t="s">
        <v>3314</v>
      </c>
      <c r="H284" s="154">
        <v>2.7</v>
      </c>
      <c r="I284" s="155"/>
      <c r="L284" s="151"/>
      <c r="M284" s="156"/>
      <c r="T284" s="157"/>
      <c r="AT284" s="152" t="s">
        <v>197</v>
      </c>
      <c r="AU284" s="152" t="s">
        <v>206</v>
      </c>
      <c r="AV284" s="12" t="s">
        <v>78</v>
      </c>
      <c r="AW284" s="12" t="s">
        <v>31</v>
      </c>
      <c r="AX284" s="12" t="s">
        <v>69</v>
      </c>
      <c r="AY284" s="152" t="s">
        <v>184</v>
      </c>
    </row>
    <row r="285" spans="2:65" s="12" customFormat="1">
      <c r="B285" s="151"/>
      <c r="D285" s="145" t="s">
        <v>197</v>
      </c>
      <c r="E285" s="152" t="s">
        <v>19</v>
      </c>
      <c r="F285" s="153" t="s">
        <v>3315</v>
      </c>
      <c r="H285" s="154">
        <v>1.85</v>
      </c>
      <c r="I285" s="155"/>
      <c r="L285" s="151"/>
      <c r="M285" s="156"/>
      <c r="T285" s="157"/>
      <c r="AT285" s="152" t="s">
        <v>197</v>
      </c>
      <c r="AU285" s="152" t="s">
        <v>206</v>
      </c>
      <c r="AV285" s="12" t="s">
        <v>78</v>
      </c>
      <c r="AW285" s="12" t="s">
        <v>31</v>
      </c>
      <c r="AX285" s="12" t="s">
        <v>69</v>
      </c>
      <c r="AY285" s="152" t="s">
        <v>184</v>
      </c>
    </row>
    <row r="286" spans="2:65" s="13" customFormat="1">
      <c r="B286" s="158"/>
      <c r="D286" s="145" t="s">
        <v>197</v>
      </c>
      <c r="E286" s="159" t="s">
        <v>19</v>
      </c>
      <c r="F286" s="160" t="s">
        <v>205</v>
      </c>
      <c r="H286" s="161">
        <v>18.149999999999999</v>
      </c>
      <c r="I286" s="162"/>
      <c r="L286" s="158"/>
      <c r="M286" s="163"/>
      <c r="T286" s="164"/>
      <c r="AT286" s="159" t="s">
        <v>197</v>
      </c>
      <c r="AU286" s="159" t="s">
        <v>206</v>
      </c>
      <c r="AV286" s="13" t="s">
        <v>191</v>
      </c>
      <c r="AW286" s="13" t="s">
        <v>31</v>
      </c>
      <c r="AX286" s="13" t="s">
        <v>76</v>
      </c>
      <c r="AY286" s="159" t="s">
        <v>184</v>
      </c>
    </row>
    <row r="287" spans="2:65" s="1" customFormat="1" ht="24.2" customHeight="1">
      <c r="B287" s="33"/>
      <c r="C287" s="132" t="s">
        <v>453</v>
      </c>
      <c r="D287" s="132" t="s">
        <v>186</v>
      </c>
      <c r="E287" s="133" t="s">
        <v>920</v>
      </c>
      <c r="F287" s="134" t="s">
        <v>921</v>
      </c>
      <c r="G287" s="135" t="s">
        <v>345</v>
      </c>
      <c r="H287" s="136">
        <v>23.875</v>
      </c>
      <c r="I287" s="137"/>
      <c r="J287" s="138">
        <f>ROUND(I287*H287,2)</f>
        <v>0</v>
      </c>
      <c r="K287" s="134" t="s">
        <v>190</v>
      </c>
      <c r="L287" s="33"/>
      <c r="M287" s="139" t="s">
        <v>19</v>
      </c>
      <c r="N287" s="140" t="s">
        <v>40</v>
      </c>
      <c r="P287" s="141">
        <f>O287*H287</f>
        <v>0</v>
      </c>
      <c r="Q287" s="141">
        <v>3.3E-3</v>
      </c>
      <c r="R287" s="141">
        <f>Q287*H287</f>
        <v>7.8787499999999996E-2</v>
      </c>
      <c r="S287" s="141">
        <v>0</v>
      </c>
      <c r="T287" s="142">
        <f>S287*H287</f>
        <v>0</v>
      </c>
      <c r="AR287" s="143" t="s">
        <v>191</v>
      </c>
      <c r="AT287" s="143" t="s">
        <v>186</v>
      </c>
      <c r="AU287" s="143" t="s">
        <v>206</v>
      </c>
      <c r="AY287" s="18" t="s">
        <v>184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8" t="s">
        <v>76</v>
      </c>
      <c r="BK287" s="144">
        <f>ROUND(I287*H287,2)</f>
        <v>0</v>
      </c>
      <c r="BL287" s="18" t="s">
        <v>191</v>
      </c>
      <c r="BM287" s="143" t="s">
        <v>3316</v>
      </c>
    </row>
    <row r="288" spans="2:65" s="1" customFormat="1" ht="19.5">
      <c r="B288" s="33"/>
      <c r="D288" s="145" t="s">
        <v>193</v>
      </c>
      <c r="F288" s="146" t="s">
        <v>923</v>
      </c>
      <c r="I288" s="147"/>
      <c r="L288" s="33"/>
      <c r="M288" s="148"/>
      <c r="T288" s="54"/>
      <c r="AT288" s="18" t="s">
        <v>193</v>
      </c>
      <c r="AU288" s="18" t="s">
        <v>206</v>
      </c>
    </row>
    <row r="289" spans="2:65" s="1" customFormat="1">
      <c r="B289" s="33"/>
      <c r="D289" s="149" t="s">
        <v>195</v>
      </c>
      <c r="F289" s="150" t="s">
        <v>924</v>
      </c>
      <c r="I289" s="147"/>
      <c r="L289" s="33"/>
      <c r="M289" s="148"/>
      <c r="T289" s="54"/>
      <c r="AT289" s="18" t="s">
        <v>195</v>
      </c>
      <c r="AU289" s="18" t="s">
        <v>206</v>
      </c>
    </row>
    <row r="290" spans="2:65" s="14" customFormat="1">
      <c r="B290" s="165"/>
      <c r="D290" s="145" t="s">
        <v>197</v>
      </c>
      <c r="E290" s="166" t="s">
        <v>19</v>
      </c>
      <c r="F290" s="167" t="s">
        <v>3303</v>
      </c>
      <c r="H290" s="166" t="s">
        <v>19</v>
      </c>
      <c r="I290" s="168"/>
      <c r="L290" s="165"/>
      <c r="M290" s="169"/>
      <c r="T290" s="170"/>
      <c r="AT290" s="166" t="s">
        <v>197</v>
      </c>
      <c r="AU290" s="166" t="s">
        <v>206</v>
      </c>
      <c r="AV290" s="14" t="s">
        <v>76</v>
      </c>
      <c r="AW290" s="14" t="s">
        <v>31</v>
      </c>
      <c r="AX290" s="14" t="s">
        <v>69</v>
      </c>
      <c r="AY290" s="166" t="s">
        <v>184</v>
      </c>
    </row>
    <row r="291" spans="2:65" s="12" customFormat="1" ht="22.5">
      <c r="B291" s="151"/>
      <c r="D291" s="145" t="s">
        <v>197</v>
      </c>
      <c r="E291" s="152" t="s">
        <v>19</v>
      </c>
      <c r="F291" s="153" t="s">
        <v>3304</v>
      </c>
      <c r="H291" s="154">
        <v>23.875</v>
      </c>
      <c r="I291" s="155"/>
      <c r="L291" s="151"/>
      <c r="M291" s="156"/>
      <c r="T291" s="157"/>
      <c r="AT291" s="152" t="s">
        <v>197</v>
      </c>
      <c r="AU291" s="152" t="s">
        <v>206</v>
      </c>
      <c r="AV291" s="12" t="s">
        <v>78</v>
      </c>
      <c r="AW291" s="12" t="s">
        <v>31</v>
      </c>
      <c r="AX291" s="12" t="s">
        <v>76</v>
      </c>
      <c r="AY291" s="152" t="s">
        <v>184</v>
      </c>
    </row>
    <row r="292" spans="2:65" s="1" customFormat="1" ht="24.2" customHeight="1">
      <c r="B292" s="33"/>
      <c r="C292" s="171" t="s">
        <v>460</v>
      </c>
      <c r="D292" s="171" t="s">
        <v>557</v>
      </c>
      <c r="E292" s="172" t="s">
        <v>956</v>
      </c>
      <c r="F292" s="173" t="s">
        <v>957</v>
      </c>
      <c r="G292" s="174" t="s">
        <v>345</v>
      </c>
      <c r="H292" s="175">
        <v>47.67</v>
      </c>
      <c r="I292" s="176"/>
      <c r="J292" s="177">
        <f>ROUND(I292*H292,2)</f>
        <v>0</v>
      </c>
      <c r="K292" s="173" t="s">
        <v>190</v>
      </c>
      <c r="L292" s="178"/>
      <c r="M292" s="179" t="s">
        <v>19</v>
      </c>
      <c r="N292" s="180" t="s">
        <v>40</v>
      </c>
      <c r="P292" s="141">
        <f>O292*H292</f>
        <v>0</v>
      </c>
      <c r="Q292" s="141">
        <v>4.1999999999999997E-3</v>
      </c>
      <c r="R292" s="141">
        <f>Q292*H292</f>
        <v>0.200214</v>
      </c>
      <c r="S292" s="141">
        <v>0</v>
      </c>
      <c r="T292" s="142">
        <f>S292*H292</f>
        <v>0</v>
      </c>
      <c r="AR292" s="143" t="s">
        <v>238</v>
      </c>
      <c r="AT292" s="143" t="s">
        <v>557</v>
      </c>
      <c r="AU292" s="143" t="s">
        <v>206</v>
      </c>
      <c r="AY292" s="18" t="s">
        <v>184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8" t="s">
        <v>76</v>
      </c>
      <c r="BK292" s="144">
        <f>ROUND(I292*H292,2)</f>
        <v>0</v>
      </c>
      <c r="BL292" s="18" t="s">
        <v>191</v>
      </c>
      <c r="BM292" s="143" t="s">
        <v>3317</v>
      </c>
    </row>
    <row r="293" spans="2:65" s="1" customFormat="1" ht="19.5">
      <c r="B293" s="33"/>
      <c r="D293" s="145" t="s">
        <v>193</v>
      </c>
      <c r="F293" s="146" t="s">
        <v>957</v>
      </c>
      <c r="I293" s="147"/>
      <c r="L293" s="33"/>
      <c r="M293" s="148"/>
      <c r="T293" s="54"/>
      <c r="AT293" s="18" t="s">
        <v>193</v>
      </c>
      <c r="AU293" s="18" t="s">
        <v>206</v>
      </c>
    </row>
    <row r="294" spans="2:65" s="12" customFormat="1">
      <c r="B294" s="151"/>
      <c r="D294" s="145" t="s">
        <v>197</v>
      </c>
      <c r="E294" s="152" t="s">
        <v>19</v>
      </c>
      <c r="F294" s="153" t="s">
        <v>3318</v>
      </c>
      <c r="H294" s="154">
        <v>47.67</v>
      </c>
      <c r="I294" s="155"/>
      <c r="L294" s="151"/>
      <c r="M294" s="156"/>
      <c r="T294" s="157"/>
      <c r="AT294" s="152" t="s">
        <v>197</v>
      </c>
      <c r="AU294" s="152" t="s">
        <v>206</v>
      </c>
      <c r="AV294" s="12" t="s">
        <v>78</v>
      </c>
      <c r="AW294" s="12" t="s">
        <v>31</v>
      </c>
      <c r="AX294" s="12" t="s">
        <v>76</v>
      </c>
      <c r="AY294" s="152" t="s">
        <v>184</v>
      </c>
    </row>
    <row r="295" spans="2:65" s="11" customFormat="1" ht="20.85" customHeight="1">
      <c r="B295" s="120"/>
      <c r="D295" s="121" t="s">
        <v>68</v>
      </c>
      <c r="E295" s="130" t="s">
        <v>656</v>
      </c>
      <c r="F295" s="130" t="s">
        <v>996</v>
      </c>
      <c r="I295" s="123"/>
      <c r="J295" s="131">
        <f>BK295</f>
        <v>0</v>
      </c>
      <c r="L295" s="120"/>
      <c r="M295" s="125"/>
      <c r="P295" s="126">
        <f>SUM(P296:P319)</f>
        <v>0</v>
      </c>
      <c r="R295" s="126">
        <f>SUM(R296:R319)</f>
        <v>61.470159529999989</v>
      </c>
      <c r="T295" s="127">
        <f>SUM(T296:T319)</f>
        <v>0</v>
      </c>
      <c r="AR295" s="121" t="s">
        <v>76</v>
      </c>
      <c r="AT295" s="128" t="s">
        <v>68</v>
      </c>
      <c r="AU295" s="128" t="s">
        <v>78</v>
      </c>
      <c r="AY295" s="121" t="s">
        <v>184</v>
      </c>
      <c r="BK295" s="129">
        <f>SUM(BK296:BK319)</f>
        <v>0</v>
      </c>
    </row>
    <row r="296" spans="2:65" s="1" customFormat="1" ht="33" customHeight="1">
      <c r="B296" s="33"/>
      <c r="C296" s="132" t="s">
        <v>471</v>
      </c>
      <c r="D296" s="132" t="s">
        <v>186</v>
      </c>
      <c r="E296" s="133" t="s">
        <v>1026</v>
      </c>
      <c r="F296" s="134" t="s">
        <v>1027</v>
      </c>
      <c r="G296" s="135" t="s">
        <v>189</v>
      </c>
      <c r="H296" s="136">
        <v>24.318999999999999</v>
      </c>
      <c r="I296" s="137"/>
      <c r="J296" s="138">
        <f>ROUND(I296*H296,2)</f>
        <v>0</v>
      </c>
      <c r="K296" s="134" t="s">
        <v>190</v>
      </c>
      <c r="L296" s="33"/>
      <c r="M296" s="139" t="s">
        <v>19</v>
      </c>
      <c r="N296" s="140" t="s">
        <v>40</v>
      </c>
      <c r="P296" s="141">
        <f>O296*H296</f>
        <v>0</v>
      </c>
      <c r="Q296" s="141">
        <v>2.5018699999999998</v>
      </c>
      <c r="R296" s="141">
        <f>Q296*H296</f>
        <v>60.842976529999994</v>
      </c>
      <c r="S296" s="141">
        <v>0</v>
      </c>
      <c r="T296" s="142">
        <f>S296*H296</f>
        <v>0</v>
      </c>
      <c r="AR296" s="143" t="s">
        <v>191</v>
      </c>
      <c r="AT296" s="143" t="s">
        <v>186</v>
      </c>
      <c r="AU296" s="143" t="s">
        <v>206</v>
      </c>
      <c r="AY296" s="18" t="s">
        <v>184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8" t="s">
        <v>76</v>
      </c>
      <c r="BK296" s="144">
        <f>ROUND(I296*H296,2)</f>
        <v>0</v>
      </c>
      <c r="BL296" s="18" t="s">
        <v>191</v>
      </c>
      <c r="BM296" s="143" t="s">
        <v>3319</v>
      </c>
    </row>
    <row r="297" spans="2:65" s="1" customFormat="1" ht="19.5">
      <c r="B297" s="33"/>
      <c r="D297" s="145" t="s">
        <v>193</v>
      </c>
      <c r="F297" s="146" t="s">
        <v>1029</v>
      </c>
      <c r="I297" s="147"/>
      <c r="L297" s="33"/>
      <c r="M297" s="148"/>
      <c r="T297" s="54"/>
      <c r="AT297" s="18" t="s">
        <v>193</v>
      </c>
      <c r="AU297" s="18" t="s">
        <v>206</v>
      </c>
    </row>
    <row r="298" spans="2:65" s="1" customFormat="1">
      <c r="B298" s="33"/>
      <c r="D298" s="149" t="s">
        <v>195</v>
      </c>
      <c r="F298" s="150" t="s">
        <v>1030</v>
      </c>
      <c r="I298" s="147"/>
      <c r="L298" s="33"/>
      <c r="M298" s="148"/>
      <c r="T298" s="54"/>
      <c r="AT298" s="18" t="s">
        <v>195</v>
      </c>
      <c r="AU298" s="18" t="s">
        <v>206</v>
      </c>
    </row>
    <row r="299" spans="2:65" s="12" customFormat="1">
      <c r="B299" s="151"/>
      <c r="D299" s="145" t="s">
        <v>197</v>
      </c>
      <c r="E299" s="152" t="s">
        <v>19</v>
      </c>
      <c r="F299" s="153" t="s">
        <v>3320</v>
      </c>
      <c r="H299" s="154">
        <v>7.65</v>
      </c>
      <c r="I299" s="155"/>
      <c r="L299" s="151"/>
      <c r="M299" s="156"/>
      <c r="T299" s="157"/>
      <c r="AT299" s="152" t="s">
        <v>197</v>
      </c>
      <c r="AU299" s="152" t="s">
        <v>206</v>
      </c>
      <c r="AV299" s="12" t="s">
        <v>78</v>
      </c>
      <c r="AW299" s="12" t="s">
        <v>31</v>
      </c>
      <c r="AX299" s="12" t="s">
        <v>69</v>
      </c>
      <c r="AY299" s="152" t="s">
        <v>184</v>
      </c>
    </row>
    <row r="300" spans="2:65" s="12" customFormat="1">
      <c r="B300" s="151"/>
      <c r="D300" s="145" t="s">
        <v>197</v>
      </c>
      <c r="E300" s="152" t="s">
        <v>19</v>
      </c>
      <c r="F300" s="153" t="s">
        <v>3321</v>
      </c>
      <c r="H300" s="154">
        <v>16.669</v>
      </c>
      <c r="I300" s="155"/>
      <c r="L300" s="151"/>
      <c r="M300" s="156"/>
      <c r="T300" s="157"/>
      <c r="AT300" s="152" t="s">
        <v>197</v>
      </c>
      <c r="AU300" s="152" t="s">
        <v>206</v>
      </c>
      <c r="AV300" s="12" t="s">
        <v>78</v>
      </c>
      <c r="AW300" s="12" t="s">
        <v>31</v>
      </c>
      <c r="AX300" s="12" t="s">
        <v>69</v>
      </c>
      <c r="AY300" s="152" t="s">
        <v>184</v>
      </c>
    </row>
    <row r="301" spans="2:65" s="13" customFormat="1">
      <c r="B301" s="158"/>
      <c r="D301" s="145" t="s">
        <v>197</v>
      </c>
      <c r="E301" s="159" t="s">
        <v>19</v>
      </c>
      <c r="F301" s="160" t="s">
        <v>205</v>
      </c>
      <c r="H301" s="161">
        <v>24.318999999999999</v>
      </c>
      <c r="I301" s="162"/>
      <c r="L301" s="158"/>
      <c r="M301" s="163"/>
      <c r="T301" s="164"/>
      <c r="AT301" s="159" t="s">
        <v>197</v>
      </c>
      <c r="AU301" s="159" t="s">
        <v>206</v>
      </c>
      <c r="AV301" s="13" t="s">
        <v>191</v>
      </c>
      <c r="AW301" s="13" t="s">
        <v>31</v>
      </c>
      <c r="AX301" s="13" t="s">
        <v>76</v>
      </c>
      <c r="AY301" s="159" t="s">
        <v>184</v>
      </c>
    </row>
    <row r="302" spans="2:65" s="1" customFormat="1" ht="24.2" customHeight="1">
      <c r="B302" s="33"/>
      <c r="C302" s="132" t="s">
        <v>481</v>
      </c>
      <c r="D302" s="132" t="s">
        <v>186</v>
      </c>
      <c r="E302" s="133" t="s">
        <v>1054</v>
      </c>
      <c r="F302" s="134" t="s">
        <v>1055</v>
      </c>
      <c r="G302" s="135" t="s">
        <v>189</v>
      </c>
      <c r="H302" s="136">
        <v>24.3</v>
      </c>
      <c r="I302" s="137"/>
      <c r="J302" s="138">
        <f>ROUND(I302*H302,2)</f>
        <v>0</v>
      </c>
      <c r="K302" s="134" t="s">
        <v>190</v>
      </c>
      <c r="L302" s="33"/>
      <c r="M302" s="139" t="s">
        <v>19</v>
      </c>
      <c r="N302" s="140" t="s">
        <v>40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191</v>
      </c>
      <c r="AT302" s="143" t="s">
        <v>186</v>
      </c>
      <c r="AU302" s="143" t="s">
        <v>206</v>
      </c>
      <c r="AY302" s="18" t="s">
        <v>184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8" t="s">
        <v>76</v>
      </c>
      <c r="BK302" s="144">
        <f>ROUND(I302*H302,2)</f>
        <v>0</v>
      </c>
      <c r="BL302" s="18" t="s">
        <v>191</v>
      </c>
      <c r="BM302" s="143" t="s">
        <v>3322</v>
      </c>
    </row>
    <row r="303" spans="2:65" s="1" customFormat="1" ht="19.5">
      <c r="B303" s="33"/>
      <c r="D303" s="145" t="s">
        <v>193</v>
      </c>
      <c r="F303" s="146" t="s">
        <v>1057</v>
      </c>
      <c r="I303" s="147"/>
      <c r="L303" s="33"/>
      <c r="M303" s="148"/>
      <c r="T303" s="54"/>
      <c r="AT303" s="18" t="s">
        <v>193</v>
      </c>
      <c r="AU303" s="18" t="s">
        <v>206</v>
      </c>
    </row>
    <row r="304" spans="2:65" s="1" customFormat="1">
      <c r="B304" s="33"/>
      <c r="D304" s="149" t="s">
        <v>195</v>
      </c>
      <c r="F304" s="150" t="s">
        <v>1058</v>
      </c>
      <c r="I304" s="147"/>
      <c r="L304" s="33"/>
      <c r="M304" s="148"/>
      <c r="T304" s="54"/>
      <c r="AT304" s="18" t="s">
        <v>195</v>
      </c>
      <c r="AU304" s="18" t="s">
        <v>206</v>
      </c>
    </row>
    <row r="305" spans="2:65" s="12" customFormat="1">
      <c r="B305" s="151"/>
      <c r="D305" s="145" t="s">
        <v>197</v>
      </c>
      <c r="E305" s="152" t="s">
        <v>19</v>
      </c>
      <c r="F305" s="153" t="s">
        <v>3323</v>
      </c>
      <c r="H305" s="154">
        <v>24.3</v>
      </c>
      <c r="I305" s="155"/>
      <c r="L305" s="151"/>
      <c r="M305" s="156"/>
      <c r="T305" s="157"/>
      <c r="AT305" s="152" t="s">
        <v>197</v>
      </c>
      <c r="AU305" s="152" t="s">
        <v>206</v>
      </c>
      <c r="AV305" s="12" t="s">
        <v>78</v>
      </c>
      <c r="AW305" s="12" t="s">
        <v>31</v>
      </c>
      <c r="AX305" s="12" t="s">
        <v>76</v>
      </c>
      <c r="AY305" s="152" t="s">
        <v>184</v>
      </c>
    </row>
    <row r="306" spans="2:65" s="1" customFormat="1" ht="33" customHeight="1">
      <c r="B306" s="33"/>
      <c r="C306" s="132" t="s">
        <v>490</v>
      </c>
      <c r="D306" s="132" t="s">
        <v>186</v>
      </c>
      <c r="E306" s="133" t="s">
        <v>1061</v>
      </c>
      <c r="F306" s="134" t="s">
        <v>1062</v>
      </c>
      <c r="G306" s="135" t="s">
        <v>189</v>
      </c>
      <c r="H306" s="136">
        <v>24.3</v>
      </c>
      <c r="I306" s="137"/>
      <c r="J306" s="138">
        <f>ROUND(I306*H306,2)</f>
        <v>0</v>
      </c>
      <c r="K306" s="134" t="s">
        <v>190</v>
      </c>
      <c r="L306" s="33"/>
      <c r="M306" s="139" t="s">
        <v>19</v>
      </c>
      <c r="N306" s="140" t="s">
        <v>40</v>
      </c>
      <c r="P306" s="141">
        <f>O306*H306</f>
        <v>0</v>
      </c>
      <c r="Q306" s="141">
        <v>2.5250000000000002E-2</v>
      </c>
      <c r="R306" s="141">
        <f>Q306*H306</f>
        <v>0.61357500000000009</v>
      </c>
      <c r="S306" s="141">
        <v>0</v>
      </c>
      <c r="T306" s="142">
        <f>S306*H306</f>
        <v>0</v>
      </c>
      <c r="AR306" s="143" t="s">
        <v>191</v>
      </c>
      <c r="AT306" s="143" t="s">
        <v>186</v>
      </c>
      <c r="AU306" s="143" t="s">
        <v>206</v>
      </c>
      <c r="AY306" s="18" t="s">
        <v>184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8" t="s">
        <v>76</v>
      </c>
      <c r="BK306" s="144">
        <f>ROUND(I306*H306,2)</f>
        <v>0</v>
      </c>
      <c r="BL306" s="18" t="s">
        <v>191</v>
      </c>
      <c r="BM306" s="143" t="s">
        <v>3324</v>
      </c>
    </row>
    <row r="307" spans="2:65" s="1" customFormat="1" ht="19.5">
      <c r="B307" s="33"/>
      <c r="D307" s="145" t="s">
        <v>193</v>
      </c>
      <c r="F307" s="146" t="s">
        <v>1064</v>
      </c>
      <c r="I307" s="147"/>
      <c r="L307" s="33"/>
      <c r="M307" s="148"/>
      <c r="T307" s="54"/>
      <c r="AT307" s="18" t="s">
        <v>193</v>
      </c>
      <c r="AU307" s="18" t="s">
        <v>206</v>
      </c>
    </row>
    <row r="308" spans="2:65" s="1" customFormat="1">
      <c r="B308" s="33"/>
      <c r="D308" s="149" t="s">
        <v>195</v>
      </c>
      <c r="F308" s="150" t="s">
        <v>1065</v>
      </c>
      <c r="I308" s="147"/>
      <c r="L308" s="33"/>
      <c r="M308" s="148"/>
      <c r="T308" s="54"/>
      <c r="AT308" s="18" t="s">
        <v>195</v>
      </c>
      <c r="AU308" s="18" t="s">
        <v>206</v>
      </c>
    </row>
    <row r="309" spans="2:65" s="12" customFormat="1">
      <c r="B309" s="151"/>
      <c r="D309" s="145" t="s">
        <v>197</v>
      </c>
      <c r="E309" s="152" t="s">
        <v>19</v>
      </c>
      <c r="F309" s="153" t="s">
        <v>3323</v>
      </c>
      <c r="H309" s="154">
        <v>24.3</v>
      </c>
      <c r="I309" s="155"/>
      <c r="L309" s="151"/>
      <c r="M309" s="156"/>
      <c r="T309" s="157"/>
      <c r="AT309" s="152" t="s">
        <v>197</v>
      </c>
      <c r="AU309" s="152" t="s">
        <v>206</v>
      </c>
      <c r="AV309" s="12" t="s">
        <v>78</v>
      </c>
      <c r="AW309" s="12" t="s">
        <v>31</v>
      </c>
      <c r="AX309" s="12" t="s">
        <v>76</v>
      </c>
      <c r="AY309" s="152" t="s">
        <v>184</v>
      </c>
    </row>
    <row r="310" spans="2:65" s="1" customFormat="1" ht="24.2" customHeight="1">
      <c r="B310" s="33"/>
      <c r="C310" s="132" t="s">
        <v>499</v>
      </c>
      <c r="D310" s="132" t="s">
        <v>186</v>
      </c>
      <c r="E310" s="133" t="s">
        <v>1076</v>
      </c>
      <c r="F310" s="134" t="s">
        <v>1077</v>
      </c>
      <c r="G310" s="135" t="s">
        <v>328</v>
      </c>
      <c r="H310" s="136">
        <v>56.7</v>
      </c>
      <c r="I310" s="137"/>
      <c r="J310" s="138">
        <f>ROUND(I310*H310,2)</f>
        <v>0</v>
      </c>
      <c r="K310" s="134" t="s">
        <v>190</v>
      </c>
      <c r="L310" s="33"/>
      <c r="M310" s="139" t="s">
        <v>19</v>
      </c>
      <c r="N310" s="140" t="s">
        <v>40</v>
      </c>
      <c r="P310" s="141">
        <f>O310*H310</f>
        <v>0</v>
      </c>
      <c r="Q310" s="141">
        <v>2.3000000000000001E-4</v>
      </c>
      <c r="R310" s="141">
        <f>Q310*H310</f>
        <v>1.3041000000000001E-2</v>
      </c>
      <c r="S310" s="141">
        <v>0</v>
      </c>
      <c r="T310" s="142">
        <f>S310*H310</f>
        <v>0</v>
      </c>
      <c r="AR310" s="143" t="s">
        <v>191</v>
      </c>
      <c r="AT310" s="143" t="s">
        <v>186</v>
      </c>
      <c r="AU310" s="143" t="s">
        <v>206</v>
      </c>
      <c r="AY310" s="18" t="s">
        <v>184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8" t="s">
        <v>76</v>
      </c>
      <c r="BK310" s="144">
        <f>ROUND(I310*H310,2)</f>
        <v>0</v>
      </c>
      <c r="BL310" s="18" t="s">
        <v>191</v>
      </c>
      <c r="BM310" s="143" t="s">
        <v>3325</v>
      </c>
    </row>
    <row r="311" spans="2:65" s="1" customFormat="1" ht="19.5">
      <c r="B311" s="33"/>
      <c r="D311" s="145" t="s">
        <v>193</v>
      </c>
      <c r="F311" s="146" t="s">
        <v>1079</v>
      </c>
      <c r="I311" s="147"/>
      <c r="L311" s="33"/>
      <c r="M311" s="148"/>
      <c r="T311" s="54"/>
      <c r="AT311" s="18" t="s">
        <v>193</v>
      </c>
      <c r="AU311" s="18" t="s">
        <v>206</v>
      </c>
    </row>
    <row r="312" spans="2:65" s="1" customFormat="1">
      <c r="B312" s="33"/>
      <c r="D312" s="149" t="s">
        <v>195</v>
      </c>
      <c r="F312" s="150" t="s">
        <v>1080</v>
      </c>
      <c r="I312" s="147"/>
      <c r="L312" s="33"/>
      <c r="M312" s="148"/>
      <c r="T312" s="54"/>
      <c r="AT312" s="18" t="s">
        <v>195</v>
      </c>
      <c r="AU312" s="18" t="s">
        <v>206</v>
      </c>
    </row>
    <row r="313" spans="2:65" s="12" customFormat="1">
      <c r="B313" s="151"/>
      <c r="D313" s="145" t="s">
        <v>197</v>
      </c>
      <c r="E313" s="152" t="s">
        <v>19</v>
      </c>
      <c r="F313" s="153" t="s">
        <v>3326</v>
      </c>
      <c r="H313" s="154">
        <v>56.7</v>
      </c>
      <c r="I313" s="155"/>
      <c r="L313" s="151"/>
      <c r="M313" s="156"/>
      <c r="T313" s="157"/>
      <c r="AT313" s="152" t="s">
        <v>197</v>
      </c>
      <c r="AU313" s="152" t="s">
        <v>206</v>
      </c>
      <c r="AV313" s="12" t="s">
        <v>78</v>
      </c>
      <c r="AW313" s="12" t="s">
        <v>31</v>
      </c>
      <c r="AX313" s="12" t="s">
        <v>76</v>
      </c>
      <c r="AY313" s="152" t="s">
        <v>184</v>
      </c>
    </row>
    <row r="314" spans="2:65" s="1" customFormat="1" ht="24.2" customHeight="1">
      <c r="B314" s="33"/>
      <c r="C314" s="132" t="s">
        <v>506</v>
      </c>
      <c r="D314" s="132" t="s">
        <v>186</v>
      </c>
      <c r="E314" s="133" t="s">
        <v>1083</v>
      </c>
      <c r="F314" s="134" t="s">
        <v>1084</v>
      </c>
      <c r="G314" s="135" t="s">
        <v>328</v>
      </c>
      <c r="H314" s="136">
        <v>56.7</v>
      </c>
      <c r="I314" s="137"/>
      <c r="J314" s="138">
        <f>ROUND(I314*H314,2)</f>
        <v>0</v>
      </c>
      <c r="K314" s="134" t="s">
        <v>190</v>
      </c>
      <c r="L314" s="33"/>
      <c r="M314" s="139" t="s">
        <v>19</v>
      </c>
      <c r="N314" s="140" t="s">
        <v>40</v>
      </c>
      <c r="P314" s="141">
        <f>O314*H314</f>
        <v>0</v>
      </c>
      <c r="Q314" s="141">
        <v>1.0000000000000001E-5</v>
      </c>
      <c r="R314" s="141">
        <f>Q314*H314</f>
        <v>5.6700000000000012E-4</v>
      </c>
      <c r="S314" s="141">
        <v>0</v>
      </c>
      <c r="T314" s="142">
        <f>S314*H314</f>
        <v>0</v>
      </c>
      <c r="AR314" s="143" t="s">
        <v>191</v>
      </c>
      <c r="AT314" s="143" t="s">
        <v>186</v>
      </c>
      <c r="AU314" s="143" t="s">
        <v>206</v>
      </c>
      <c r="AY314" s="18" t="s">
        <v>184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8" t="s">
        <v>76</v>
      </c>
      <c r="BK314" s="144">
        <f>ROUND(I314*H314,2)</f>
        <v>0</v>
      </c>
      <c r="BL314" s="18" t="s">
        <v>191</v>
      </c>
      <c r="BM314" s="143" t="s">
        <v>3327</v>
      </c>
    </row>
    <row r="315" spans="2:65" s="1" customFormat="1" ht="29.25">
      <c r="B315" s="33"/>
      <c r="D315" s="145" t="s">
        <v>193</v>
      </c>
      <c r="F315" s="146" t="s">
        <v>1086</v>
      </c>
      <c r="I315" s="147"/>
      <c r="L315" s="33"/>
      <c r="M315" s="148"/>
      <c r="T315" s="54"/>
      <c r="AT315" s="18" t="s">
        <v>193</v>
      </c>
      <c r="AU315" s="18" t="s">
        <v>206</v>
      </c>
    </row>
    <row r="316" spans="2:65" s="1" customFormat="1">
      <c r="B316" s="33"/>
      <c r="D316" s="149" t="s">
        <v>195</v>
      </c>
      <c r="F316" s="150" t="s">
        <v>1087</v>
      </c>
      <c r="I316" s="147"/>
      <c r="L316" s="33"/>
      <c r="M316" s="148"/>
      <c r="T316" s="54"/>
      <c r="AT316" s="18" t="s">
        <v>195</v>
      </c>
      <c r="AU316" s="18" t="s">
        <v>206</v>
      </c>
    </row>
    <row r="317" spans="2:65" s="12" customFormat="1">
      <c r="B317" s="151"/>
      <c r="D317" s="145" t="s">
        <v>197</v>
      </c>
      <c r="E317" s="152" t="s">
        <v>19</v>
      </c>
      <c r="F317" s="153" t="s">
        <v>1188</v>
      </c>
      <c r="H317" s="154">
        <v>6</v>
      </c>
      <c r="I317" s="155"/>
      <c r="L317" s="151"/>
      <c r="M317" s="156"/>
      <c r="T317" s="157"/>
      <c r="AT317" s="152" t="s">
        <v>197</v>
      </c>
      <c r="AU317" s="152" t="s">
        <v>206</v>
      </c>
      <c r="AV317" s="12" t="s">
        <v>78</v>
      </c>
      <c r="AW317" s="12" t="s">
        <v>31</v>
      </c>
      <c r="AX317" s="12" t="s">
        <v>69</v>
      </c>
      <c r="AY317" s="152" t="s">
        <v>184</v>
      </c>
    </row>
    <row r="318" spans="2:65" s="12" customFormat="1">
      <c r="B318" s="151"/>
      <c r="D318" s="145" t="s">
        <v>197</v>
      </c>
      <c r="E318" s="152" t="s">
        <v>19</v>
      </c>
      <c r="F318" s="153" t="s">
        <v>3328</v>
      </c>
      <c r="H318" s="154">
        <v>50.7</v>
      </c>
      <c r="I318" s="155"/>
      <c r="L318" s="151"/>
      <c r="M318" s="156"/>
      <c r="T318" s="157"/>
      <c r="AT318" s="152" t="s">
        <v>197</v>
      </c>
      <c r="AU318" s="152" t="s">
        <v>206</v>
      </c>
      <c r="AV318" s="12" t="s">
        <v>78</v>
      </c>
      <c r="AW318" s="12" t="s">
        <v>31</v>
      </c>
      <c r="AX318" s="12" t="s">
        <v>69</v>
      </c>
      <c r="AY318" s="152" t="s">
        <v>184</v>
      </c>
    </row>
    <row r="319" spans="2:65" s="13" customFormat="1">
      <c r="B319" s="158"/>
      <c r="D319" s="145" t="s">
        <v>197</v>
      </c>
      <c r="E319" s="159" t="s">
        <v>19</v>
      </c>
      <c r="F319" s="160" t="s">
        <v>205</v>
      </c>
      <c r="H319" s="161">
        <v>56.7</v>
      </c>
      <c r="I319" s="162"/>
      <c r="L319" s="158"/>
      <c r="M319" s="163"/>
      <c r="T319" s="164"/>
      <c r="AT319" s="159" t="s">
        <v>197</v>
      </c>
      <c r="AU319" s="159" t="s">
        <v>206</v>
      </c>
      <c r="AV319" s="13" t="s">
        <v>191</v>
      </c>
      <c r="AW319" s="13" t="s">
        <v>31</v>
      </c>
      <c r="AX319" s="13" t="s">
        <v>76</v>
      </c>
      <c r="AY319" s="159" t="s">
        <v>184</v>
      </c>
    </row>
    <row r="320" spans="2:65" s="11" customFormat="1" ht="22.9" customHeight="1">
      <c r="B320" s="120"/>
      <c r="D320" s="121" t="s">
        <v>68</v>
      </c>
      <c r="E320" s="130" t="s">
        <v>247</v>
      </c>
      <c r="F320" s="130" t="s">
        <v>1180</v>
      </c>
      <c r="I320" s="123"/>
      <c r="J320" s="131">
        <f>BK320</f>
        <v>0</v>
      </c>
      <c r="L320" s="120"/>
      <c r="M320" s="125"/>
      <c r="P320" s="126">
        <f>P321+SUM(P322:P324)</f>
        <v>0</v>
      </c>
      <c r="R320" s="126">
        <f>R321+SUM(R322:R324)</f>
        <v>3.6000000000000004E-2</v>
      </c>
      <c r="T320" s="127">
        <f>T321+SUM(T322:T324)</f>
        <v>0</v>
      </c>
      <c r="AR320" s="121" t="s">
        <v>76</v>
      </c>
      <c r="AT320" s="128" t="s">
        <v>68</v>
      </c>
      <c r="AU320" s="128" t="s">
        <v>76</v>
      </c>
      <c r="AY320" s="121" t="s">
        <v>184</v>
      </c>
      <c r="BK320" s="129">
        <f>BK321+SUM(BK322:BK324)</f>
        <v>0</v>
      </c>
    </row>
    <row r="321" spans="2:65" s="1" customFormat="1" ht="16.5" customHeight="1">
      <c r="B321" s="33"/>
      <c r="C321" s="171" t="s">
        <v>513</v>
      </c>
      <c r="D321" s="171" t="s">
        <v>557</v>
      </c>
      <c r="E321" s="172" t="s">
        <v>1195</v>
      </c>
      <c r="F321" s="173" t="s">
        <v>1196</v>
      </c>
      <c r="G321" s="174" t="s">
        <v>509</v>
      </c>
      <c r="H321" s="175">
        <v>3</v>
      </c>
      <c r="I321" s="176"/>
      <c r="J321" s="177">
        <f>ROUND(I321*H321,2)</f>
        <v>0</v>
      </c>
      <c r="K321" s="173" t="s">
        <v>190</v>
      </c>
      <c r="L321" s="178"/>
      <c r="M321" s="179" t="s">
        <v>19</v>
      </c>
      <c r="N321" s="180" t="s">
        <v>40</v>
      </c>
      <c r="P321" s="141">
        <f>O321*H321</f>
        <v>0</v>
      </c>
      <c r="Q321" s="141">
        <v>1.2E-2</v>
      </c>
      <c r="R321" s="141">
        <f>Q321*H321</f>
        <v>3.6000000000000004E-2</v>
      </c>
      <c r="S321" s="141">
        <v>0</v>
      </c>
      <c r="T321" s="142">
        <f>S321*H321</f>
        <v>0</v>
      </c>
      <c r="AR321" s="143" t="s">
        <v>1197</v>
      </c>
      <c r="AT321" s="143" t="s">
        <v>557</v>
      </c>
      <c r="AU321" s="143" t="s">
        <v>78</v>
      </c>
      <c r="AY321" s="18" t="s">
        <v>184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8" t="s">
        <v>76</v>
      </c>
      <c r="BK321" s="144">
        <f>ROUND(I321*H321,2)</f>
        <v>0</v>
      </c>
      <c r="BL321" s="18" t="s">
        <v>1197</v>
      </c>
      <c r="BM321" s="143" t="s">
        <v>3329</v>
      </c>
    </row>
    <row r="322" spans="2:65" s="1" customFormat="1">
      <c r="B322" s="33"/>
      <c r="D322" s="145" t="s">
        <v>193</v>
      </c>
      <c r="F322" s="146" t="s">
        <v>1196</v>
      </c>
      <c r="I322" s="147"/>
      <c r="L322" s="33"/>
      <c r="M322" s="148"/>
      <c r="T322" s="54"/>
      <c r="AT322" s="18" t="s">
        <v>193</v>
      </c>
      <c r="AU322" s="18" t="s">
        <v>78</v>
      </c>
    </row>
    <row r="323" spans="2:65" s="12" customFormat="1">
      <c r="B323" s="151"/>
      <c r="D323" s="145" t="s">
        <v>197</v>
      </c>
      <c r="E323" s="152" t="s">
        <v>19</v>
      </c>
      <c r="F323" s="153" t="s">
        <v>206</v>
      </c>
      <c r="H323" s="154">
        <v>3</v>
      </c>
      <c r="I323" s="155"/>
      <c r="L323" s="151"/>
      <c r="M323" s="156"/>
      <c r="T323" s="157"/>
      <c r="AT323" s="152" t="s">
        <v>197</v>
      </c>
      <c r="AU323" s="152" t="s">
        <v>78</v>
      </c>
      <c r="AV323" s="12" t="s">
        <v>78</v>
      </c>
      <c r="AW323" s="12" t="s">
        <v>31</v>
      </c>
      <c r="AX323" s="12" t="s">
        <v>76</v>
      </c>
      <c r="AY323" s="152" t="s">
        <v>184</v>
      </c>
    </row>
    <row r="324" spans="2:65" s="11" customFormat="1" ht="20.85" customHeight="1">
      <c r="B324" s="120"/>
      <c r="D324" s="121" t="s">
        <v>68</v>
      </c>
      <c r="E324" s="130" t="s">
        <v>1200</v>
      </c>
      <c r="F324" s="130" t="s">
        <v>1201</v>
      </c>
      <c r="I324" s="123"/>
      <c r="J324" s="131">
        <f>BK324</f>
        <v>0</v>
      </c>
      <c r="L324" s="120"/>
      <c r="M324" s="125"/>
      <c r="P324" s="126">
        <f>SUM(P325:P327)</f>
        <v>0</v>
      </c>
      <c r="R324" s="126">
        <f>SUM(R325:R327)</f>
        <v>0</v>
      </c>
      <c r="T324" s="127">
        <f>SUM(T325:T327)</f>
        <v>0</v>
      </c>
      <c r="AR324" s="121" t="s">
        <v>76</v>
      </c>
      <c r="AT324" s="128" t="s">
        <v>68</v>
      </c>
      <c r="AU324" s="128" t="s">
        <v>78</v>
      </c>
      <c r="AY324" s="121" t="s">
        <v>184</v>
      </c>
      <c r="BK324" s="129">
        <f>SUM(BK325:BK327)</f>
        <v>0</v>
      </c>
    </row>
    <row r="325" spans="2:65" s="1" customFormat="1" ht="24.2" customHeight="1">
      <c r="B325" s="33"/>
      <c r="C325" s="132" t="s">
        <v>520</v>
      </c>
      <c r="D325" s="132" t="s">
        <v>186</v>
      </c>
      <c r="E325" s="133" t="s">
        <v>3330</v>
      </c>
      <c r="F325" s="134" t="s">
        <v>3331</v>
      </c>
      <c r="G325" s="135" t="s">
        <v>313</v>
      </c>
      <c r="H325" s="136">
        <v>257.214</v>
      </c>
      <c r="I325" s="137"/>
      <c r="J325" s="138">
        <f>ROUND(I325*H325,2)</f>
        <v>0</v>
      </c>
      <c r="K325" s="134" t="s">
        <v>190</v>
      </c>
      <c r="L325" s="33"/>
      <c r="M325" s="139" t="s">
        <v>19</v>
      </c>
      <c r="N325" s="140" t="s">
        <v>40</v>
      </c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AR325" s="143" t="s">
        <v>191</v>
      </c>
      <c r="AT325" s="143" t="s">
        <v>186</v>
      </c>
      <c r="AU325" s="143" t="s">
        <v>206</v>
      </c>
      <c r="AY325" s="18" t="s">
        <v>184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8" t="s">
        <v>76</v>
      </c>
      <c r="BK325" s="144">
        <f>ROUND(I325*H325,2)</f>
        <v>0</v>
      </c>
      <c r="BL325" s="18" t="s">
        <v>191</v>
      </c>
      <c r="BM325" s="143" t="s">
        <v>3332</v>
      </c>
    </row>
    <row r="326" spans="2:65" s="1" customFormat="1" ht="39">
      <c r="B326" s="33"/>
      <c r="D326" s="145" t="s">
        <v>193</v>
      </c>
      <c r="F326" s="146" t="s">
        <v>3333</v>
      </c>
      <c r="I326" s="147"/>
      <c r="L326" s="33"/>
      <c r="M326" s="148"/>
      <c r="T326" s="54"/>
      <c r="AT326" s="18" t="s">
        <v>193</v>
      </c>
      <c r="AU326" s="18" t="s">
        <v>206</v>
      </c>
    </row>
    <row r="327" spans="2:65" s="1" customFormat="1">
      <c r="B327" s="33"/>
      <c r="D327" s="149" t="s">
        <v>195</v>
      </c>
      <c r="F327" s="150" t="s">
        <v>3334</v>
      </c>
      <c r="I327" s="147"/>
      <c r="L327" s="33"/>
      <c r="M327" s="148"/>
      <c r="T327" s="54"/>
      <c r="AT327" s="18" t="s">
        <v>195</v>
      </c>
      <c r="AU327" s="18" t="s">
        <v>206</v>
      </c>
    </row>
    <row r="328" spans="2:65" s="11" customFormat="1" ht="25.9" customHeight="1">
      <c r="B328" s="120"/>
      <c r="D328" s="121" t="s">
        <v>68</v>
      </c>
      <c r="E328" s="122" t="s">
        <v>1244</v>
      </c>
      <c r="F328" s="122" t="s">
        <v>1244</v>
      </c>
      <c r="I328" s="123"/>
      <c r="J328" s="124">
        <f>BK328</f>
        <v>0</v>
      </c>
      <c r="L328" s="120"/>
      <c r="M328" s="125"/>
      <c r="P328" s="126">
        <f>P329+P350+P370+P386+P410+P454</f>
        <v>0</v>
      </c>
      <c r="R328" s="126">
        <f>R329+R350+R370+R386+R410+R454</f>
        <v>5.32978475</v>
      </c>
      <c r="T328" s="127">
        <f>T329+T350+T370+T386+T410+T454</f>
        <v>0</v>
      </c>
      <c r="AR328" s="121" t="s">
        <v>78</v>
      </c>
      <c r="AT328" s="128" t="s">
        <v>68</v>
      </c>
      <c r="AU328" s="128" t="s">
        <v>69</v>
      </c>
      <c r="AY328" s="121" t="s">
        <v>184</v>
      </c>
      <c r="BK328" s="129">
        <f>BK329+BK350+BK370+BK386+BK410+BK454</f>
        <v>0</v>
      </c>
    </row>
    <row r="329" spans="2:65" s="11" customFormat="1" ht="22.9" customHeight="1">
      <c r="B329" s="120"/>
      <c r="D329" s="121" t="s">
        <v>68</v>
      </c>
      <c r="E329" s="130" t="s">
        <v>1245</v>
      </c>
      <c r="F329" s="130" t="s">
        <v>1246</v>
      </c>
      <c r="I329" s="123"/>
      <c r="J329" s="131">
        <f>BK329</f>
        <v>0</v>
      </c>
      <c r="L329" s="120"/>
      <c r="M329" s="125"/>
      <c r="P329" s="126">
        <f>SUM(P330:P349)</f>
        <v>0</v>
      </c>
      <c r="R329" s="126">
        <f>SUM(R330:R349)</f>
        <v>1.6970719999999999</v>
      </c>
      <c r="T329" s="127">
        <f>SUM(T330:T349)</f>
        <v>0</v>
      </c>
      <c r="AR329" s="121" t="s">
        <v>191</v>
      </c>
      <c r="AT329" s="128" t="s">
        <v>68</v>
      </c>
      <c r="AU329" s="128" t="s">
        <v>76</v>
      </c>
      <c r="AY329" s="121" t="s">
        <v>184</v>
      </c>
      <c r="BK329" s="129">
        <f>SUM(BK330:BK349)</f>
        <v>0</v>
      </c>
    </row>
    <row r="330" spans="2:65" s="1" customFormat="1" ht="24.2" customHeight="1">
      <c r="B330" s="33"/>
      <c r="C330" s="132" t="s">
        <v>526</v>
      </c>
      <c r="D330" s="132" t="s">
        <v>186</v>
      </c>
      <c r="E330" s="133" t="s">
        <v>3335</v>
      </c>
      <c r="F330" s="134" t="s">
        <v>3336</v>
      </c>
      <c r="G330" s="135" t="s">
        <v>345</v>
      </c>
      <c r="H330" s="136">
        <v>194.62</v>
      </c>
      <c r="I330" s="137"/>
      <c r="J330" s="138">
        <f>ROUND(I330*H330,2)</f>
        <v>0</v>
      </c>
      <c r="K330" s="134" t="s">
        <v>19</v>
      </c>
      <c r="L330" s="33"/>
      <c r="M330" s="139" t="s">
        <v>19</v>
      </c>
      <c r="N330" s="140" t="s">
        <v>40</v>
      </c>
      <c r="P330" s="141">
        <f>O330*H330</f>
        <v>0</v>
      </c>
      <c r="Q330" s="141">
        <v>7.7999999999999996E-3</v>
      </c>
      <c r="R330" s="141">
        <f>Q330*H330</f>
        <v>1.5180359999999999</v>
      </c>
      <c r="S330" s="141">
        <v>0</v>
      </c>
      <c r="T330" s="142">
        <f>S330*H330</f>
        <v>0</v>
      </c>
      <c r="AR330" s="143" t="s">
        <v>303</v>
      </c>
      <c r="AT330" s="143" t="s">
        <v>186</v>
      </c>
      <c r="AU330" s="143" t="s">
        <v>78</v>
      </c>
      <c r="AY330" s="18" t="s">
        <v>184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8" t="s">
        <v>76</v>
      </c>
      <c r="BK330" s="144">
        <f>ROUND(I330*H330,2)</f>
        <v>0</v>
      </c>
      <c r="BL330" s="18" t="s">
        <v>303</v>
      </c>
      <c r="BM330" s="143" t="s">
        <v>3337</v>
      </c>
    </row>
    <row r="331" spans="2:65" s="1" customFormat="1" ht="19.5">
      <c r="B331" s="33"/>
      <c r="D331" s="145" t="s">
        <v>193</v>
      </c>
      <c r="F331" s="146" t="s">
        <v>3338</v>
      </c>
      <c r="I331" s="147"/>
      <c r="L331" s="33"/>
      <c r="M331" s="148"/>
      <c r="T331" s="54"/>
      <c r="AT331" s="18" t="s">
        <v>193</v>
      </c>
      <c r="AU331" s="18" t="s">
        <v>78</v>
      </c>
    </row>
    <row r="332" spans="2:65" s="1" customFormat="1" ht="29.25">
      <c r="B332" s="33"/>
      <c r="D332" s="145" t="s">
        <v>561</v>
      </c>
      <c r="F332" s="181" t="s">
        <v>1293</v>
      </c>
      <c r="I332" s="147"/>
      <c r="L332" s="33"/>
      <c r="M332" s="148"/>
      <c r="T332" s="54"/>
      <c r="AT332" s="18" t="s">
        <v>561</v>
      </c>
      <c r="AU332" s="18" t="s">
        <v>78</v>
      </c>
    </row>
    <row r="333" spans="2:65" s="12" customFormat="1">
      <c r="B333" s="151"/>
      <c r="D333" s="145" t="s">
        <v>197</v>
      </c>
      <c r="E333" s="152" t="s">
        <v>19</v>
      </c>
      <c r="F333" s="153" t="s">
        <v>3339</v>
      </c>
      <c r="H333" s="154">
        <v>126.9</v>
      </c>
      <c r="I333" s="155"/>
      <c r="L333" s="151"/>
      <c r="M333" s="156"/>
      <c r="T333" s="157"/>
      <c r="AT333" s="152" t="s">
        <v>197</v>
      </c>
      <c r="AU333" s="152" t="s">
        <v>78</v>
      </c>
      <c r="AV333" s="12" t="s">
        <v>78</v>
      </c>
      <c r="AW333" s="12" t="s">
        <v>31</v>
      </c>
      <c r="AX333" s="12" t="s">
        <v>69</v>
      </c>
      <c r="AY333" s="152" t="s">
        <v>184</v>
      </c>
    </row>
    <row r="334" spans="2:65" s="12" customFormat="1">
      <c r="B334" s="151"/>
      <c r="D334" s="145" t="s">
        <v>197</v>
      </c>
      <c r="E334" s="152" t="s">
        <v>19</v>
      </c>
      <c r="F334" s="153" t="s">
        <v>3340</v>
      </c>
      <c r="H334" s="154">
        <v>56.96</v>
      </c>
      <c r="I334" s="155"/>
      <c r="L334" s="151"/>
      <c r="M334" s="156"/>
      <c r="T334" s="157"/>
      <c r="AT334" s="152" t="s">
        <v>197</v>
      </c>
      <c r="AU334" s="152" t="s">
        <v>78</v>
      </c>
      <c r="AV334" s="12" t="s">
        <v>78</v>
      </c>
      <c r="AW334" s="12" t="s">
        <v>31</v>
      </c>
      <c r="AX334" s="12" t="s">
        <v>69</v>
      </c>
      <c r="AY334" s="152" t="s">
        <v>184</v>
      </c>
    </row>
    <row r="335" spans="2:65" s="12" customFormat="1">
      <c r="B335" s="151"/>
      <c r="D335" s="145" t="s">
        <v>197</v>
      </c>
      <c r="E335" s="152" t="s">
        <v>19</v>
      </c>
      <c r="F335" s="153" t="s">
        <v>3341</v>
      </c>
      <c r="H335" s="154">
        <v>10.76</v>
      </c>
      <c r="I335" s="155"/>
      <c r="L335" s="151"/>
      <c r="M335" s="156"/>
      <c r="T335" s="157"/>
      <c r="AT335" s="152" t="s">
        <v>197</v>
      </c>
      <c r="AU335" s="152" t="s">
        <v>78</v>
      </c>
      <c r="AV335" s="12" t="s">
        <v>78</v>
      </c>
      <c r="AW335" s="12" t="s">
        <v>31</v>
      </c>
      <c r="AX335" s="12" t="s">
        <v>69</v>
      </c>
      <c r="AY335" s="152" t="s">
        <v>184</v>
      </c>
    </row>
    <row r="336" spans="2:65" s="13" customFormat="1">
      <c r="B336" s="158"/>
      <c r="D336" s="145" t="s">
        <v>197</v>
      </c>
      <c r="E336" s="159" t="s">
        <v>19</v>
      </c>
      <c r="F336" s="160" t="s">
        <v>205</v>
      </c>
      <c r="H336" s="161">
        <v>194.62</v>
      </c>
      <c r="I336" s="162"/>
      <c r="L336" s="158"/>
      <c r="M336" s="163"/>
      <c r="T336" s="164"/>
      <c r="AT336" s="159" t="s">
        <v>197</v>
      </c>
      <c r="AU336" s="159" t="s">
        <v>78</v>
      </c>
      <c r="AV336" s="13" t="s">
        <v>191</v>
      </c>
      <c r="AW336" s="13" t="s">
        <v>4</v>
      </c>
      <c r="AX336" s="13" t="s">
        <v>76</v>
      </c>
      <c r="AY336" s="159" t="s">
        <v>184</v>
      </c>
    </row>
    <row r="337" spans="2:65" s="1" customFormat="1" ht="24.2" customHeight="1">
      <c r="B337" s="33"/>
      <c r="C337" s="132" t="s">
        <v>534</v>
      </c>
      <c r="D337" s="132" t="s">
        <v>186</v>
      </c>
      <c r="E337" s="133" t="s">
        <v>3342</v>
      </c>
      <c r="F337" s="134" t="s">
        <v>3343</v>
      </c>
      <c r="G337" s="135" t="s">
        <v>345</v>
      </c>
      <c r="H337" s="136">
        <v>389.24</v>
      </c>
      <c r="I337" s="137"/>
      <c r="J337" s="138">
        <f>ROUND(I337*H337,2)</f>
        <v>0</v>
      </c>
      <c r="K337" s="134" t="s">
        <v>190</v>
      </c>
      <c r="L337" s="33"/>
      <c r="M337" s="139" t="s">
        <v>19</v>
      </c>
      <c r="N337" s="140" t="s">
        <v>40</v>
      </c>
      <c r="P337" s="141">
        <f>O337*H337</f>
        <v>0</v>
      </c>
      <c r="Q337" s="141">
        <v>1E-4</v>
      </c>
      <c r="R337" s="141">
        <f>Q337*H337</f>
        <v>3.8924E-2</v>
      </c>
      <c r="S337" s="141">
        <v>0</v>
      </c>
      <c r="T337" s="142">
        <f>S337*H337</f>
        <v>0</v>
      </c>
      <c r="AR337" s="143" t="s">
        <v>191</v>
      </c>
      <c r="AT337" s="143" t="s">
        <v>186</v>
      </c>
      <c r="AU337" s="143" t="s">
        <v>78</v>
      </c>
      <c r="AY337" s="18" t="s">
        <v>184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8" t="s">
        <v>76</v>
      </c>
      <c r="BK337" s="144">
        <f>ROUND(I337*H337,2)</f>
        <v>0</v>
      </c>
      <c r="BL337" s="18" t="s">
        <v>191</v>
      </c>
      <c r="BM337" s="143" t="s">
        <v>3344</v>
      </c>
    </row>
    <row r="338" spans="2:65" s="1" customFormat="1" ht="29.25">
      <c r="B338" s="33"/>
      <c r="D338" s="145" t="s">
        <v>193</v>
      </c>
      <c r="F338" s="146" t="s">
        <v>3345</v>
      </c>
      <c r="I338" s="147"/>
      <c r="L338" s="33"/>
      <c r="M338" s="148"/>
      <c r="T338" s="54"/>
      <c r="AT338" s="18" t="s">
        <v>193</v>
      </c>
      <c r="AU338" s="18" t="s">
        <v>78</v>
      </c>
    </row>
    <row r="339" spans="2:65" s="1" customFormat="1">
      <c r="B339" s="33"/>
      <c r="D339" s="149" t="s">
        <v>195</v>
      </c>
      <c r="F339" s="150" t="s">
        <v>3346</v>
      </c>
      <c r="I339" s="147"/>
      <c r="L339" s="33"/>
      <c r="M339" s="148"/>
      <c r="T339" s="54"/>
      <c r="AT339" s="18" t="s">
        <v>195</v>
      </c>
      <c r="AU339" s="18" t="s">
        <v>78</v>
      </c>
    </row>
    <row r="340" spans="2:65" s="12" customFormat="1">
      <c r="B340" s="151"/>
      <c r="D340" s="145" t="s">
        <v>197</v>
      </c>
      <c r="E340" s="152" t="s">
        <v>19</v>
      </c>
      <c r="F340" s="153" t="s">
        <v>3339</v>
      </c>
      <c r="H340" s="154">
        <v>126.9</v>
      </c>
      <c r="I340" s="155"/>
      <c r="L340" s="151"/>
      <c r="M340" s="156"/>
      <c r="T340" s="157"/>
      <c r="AT340" s="152" t="s">
        <v>197</v>
      </c>
      <c r="AU340" s="152" t="s">
        <v>78</v>
      </c>
      <c r="AV340" s="12" t="s">
        <v>78</v>
      </c>
      <c r="AW340" s="12" t="s">
        <v>31</v>
      </c>
      <c r="AX340" s="12" t="s">
        <v>69</v>
      </c>
      <c r="AY340" s="152" t="s">
        <v>184</v>
      </c>
    </row>
    <row r="341" spans="2:65" s="12" customFormat="1">
      <c r="B341" s="151"/>
      <c r="D341" s="145" t="s">
        <v>197</v>
      </c>
      <c r="E341" s="152" t="s">
        <v>19</v>
      </c>
      <c r="F341" s="153" t="s">
        <v>3340</v>
      </c>
      <c r="H341" s="154">
        <v>56.96</v>
      </c>
      <c r="I341" s="155"/>
      <c r="L341" s="151"/>
      <c r="M341" s="156"/>
      <c r="T341" s="157"/>
      <c r="AT341" s="152" t="s">
        <v>197</v>
      </c>
      <c r="AU341" s="152" t="s">
        <v>78</v>
      </c>
      <c r="AV341" s="12" t="s">
        <v>78</v>
      </c>
      <c r="AW341" s="12" t="s">
        <v>31</v>
      </c>
      <c r="AX341" s="12" t="s">
        <v>69</v>
      </c>
      <c r="AY341" s="152" t="s">
        <v>184</v>
      </c>
    </row>
    <row r="342" spans="2:65" s="12" customFormat="1">
      <c r="B342" s="151"/>
      <c r="D342" s="145" t="s">
        <v>197</v>
      </c>
      <c r="E342" s="152" t="s">
        <v>19</v>
      </c>
      <c r="F342" s="153" t="s">
        <v>3341</v>
      </c>
      <c r="H342" s="154">
        <v>10.76</v>
      </c>
      <c r="I342" s="155"/>
      <c r="L342" s="151"/>
      <c r="M342" s="156"/>
      <c r="T342" s="157"/>
      <c r="AT342" s="152" t="s">
        <v>197</v>
      </c>
      <c r="AU342" s="152" t="s">
        <v>78</v>
      </c>
      <c r="AV342" s="12" t="s">
        <v>78</v>
      </c>
      <c r="AW342" s="12" t="s">
        <v>31</v>
      </c>
      <c r="AX342" s="12" t="s">
        <v>69</v>
      </c>
      <c r="AY342" s="152" t="s">
        <v>184</v>
      </c>
    </row>
    <row r="343" spans="2:65" s="12" customFormat="1">
      <c r="B343" s="151"/>
      <c r="D343" s="145" t="s">
        <v>197</v>
      </c>
      <c r="E343" s="152" t="s">
        <v>19</v>
      </c>
      <c r="F343" s="153" t="s">
        <v>3347</v>
      </c>
      <c r="H343" s="154">
        <v>194.62</v>
      </c>
      <c r="I343" s="155"/>
      <c r="L343" s="151"/>
      <c r="M343" s="156"/>
      <c r="T343" s="157"/>
      <c r="AT343" s="152" t="s">
        <v>197</v>
      </c>
      <c r="AU343" s="152" t="s">
        <v>78</v>
      </c>
      <c r="AV343" s="12" t="s">
        <v>78</v>
      </c>
      <c r="AW343" s="12" t="s">
        <v>31</v>
      </c>
      <c r="AX343" s="12" t="s">
        <v>69</v>
      </c>
      <c r="AY343" s="152" t="s">
        <v>184</v>
      </c>
    </row>
    <row r="344" spans="2:65" s="1" customFormat="1" ht="24.2" customHeight="1">
      <c r="B344" s="33"/>
      <c r="C344" s="171" t="s">
        <v>540</v>
      </c>
      <c r="D344" s="171" t="s">
        <v>557</v>
      </c>
      <c r="E344" s="172" t="s">
        <v>3348</v>
      </c>
      <c r="F344" s="173" t="s">
        <v>3349</v>
      </c>
      <c r="G344" s="174" t="s">
        <v>345</v>
      </c>
      <c r="H344" s="175">
        <v>467.04</v>
      </c>
      <c r="I344" s="176"/>
      <c r="J344" s="177">
        <f>ROUND(I344*H344,2)</f>
        <v>0</v>
      </c>
      <c r="K344" s="173" t="s">
        <v>190</v>
      </c>
      <c r="L344" s="178"/>
      <c r="M344" s="179" t="s">
        <v>19</v>
      </c>
      <c r="N344" s="180" t="s">
        <v>40</v>
      </c>
      <c r="P344" s="141">
        <f>O344*H344</f>
        <v>0</v>
      </c>
      <c r="Q344" s="141">
        <v>2.9999999999999997E-4</v>
      </c>
      <c r="R344" s="141">
        <f>Q344*H344</f>
        <v>0.14011199999999999</v>
      </c>
      <c r="S344" s="141">
        <v>0</v>
      </c>
      <c r="T344" s="142">
        <f>S344*H344</f>
        <v>0</v>
      </c>
      <c r="AR344" s="143" t="s">
        <v>238</v>
      </c>
      <c r="AT344" s="143" t="s">
        <v>557</v>
      </c>
      <c r="AU344" s="143" t="s">
        <v>78</v>
      </c>
      <c r="AY344" s="18" t="s">
        <v>184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8" t="s">
        <v>76</v>
      </c>
      <c r="BK344" s="144">
        <f>ROUND(I344*H344,2)</f>
        <v>0</v>
      </c>
      <c r="BL344" s="18" t="s">
        <v>191</v>
      </c>
      <c r="BM344" s="143" t="s">
        <v>3350</v>
      </c>
    </row>
    <row r="345" spans="2:65" s="1" customFormat="1" ht="19.5">
      <c r="B345" s="33"/>
      <c r="D345" s="145" t="s">
        <v>193</v>
      </c>
      <c r="F345" s="146" t="s">
        <v>3349</v>
      </c>
      <c r="I345" s="147"/>
      <c r="L345" s="33"/>
      <c r="M345" s="148"/>
      <c r="T345" s="54"/>
      <c r="AT345" s="18" t="s">
        <v>193</v>
      </c>
      <c r="AU345" s="18" t="s">
        <v>78</v>
      </c>
    </row>
    <row r="346" spans="2:65" s="12" customFormat="1">
      <c r="B346" s="151"/>
      <c r="D346" s="145" t="s">
        <v>197</v>
      </c>
      <c r="E346" s="152" t="s">
        <v>19</v>
      </c>
      <c r="F346" s="153" t="s">
        <v>3351</v>
      </c>
      <c r="H346" s="154">
        <v>467.04</v>
      </c>
      <c r="I346" s="155"/>
      <c r="L346" s="151"/>
      <c r="M346" s="156"/>
      <c r="T346" s="157"/>
      <c r="AT346" s="152" t="s">
        <v>197</v>
      </c>
      <c r="AU346" s="152" t="s">
        <v>78</v>
      </c>
      <c r="AV346" s="12" t="s">
        <v>78</v>
      </c>
      <c r="AW346" s="12" t="s">
        <v>31</v>
      </c>
      <c r="AX346" s="12" t="s">
        <v>69</v>
      </c>
      <c r="AY346" s="152" t="s">
        <v>184</v>
      </c>
    </row>
    <row r="347" spans="2:65" s="1" customFormat="1" ht="24.2" customHeight="1">
      <c r="B347" s="33"/>
      <c r="C347" s="132" t="s">
        <v>548</v>
      </c>
      <c r="D347" s="132" t="s">
        <v>186</v>
      </c>
      <c r="E347" s="133" t="s">
        <v>1281</v>
      </c>
      <c r="F347" s="134" t="s">
        <v>1282</v>
      </c>
      <c r="G347" s="135" t="s">
        <v>313</v>
      </c>
      <c r="H347" s="136">
        <v>1.518</v>
      </c>
      <c r="I347" s="137"/>
      <c r="J347" s="138">
        <f>ROUND(I347*H347,2)</f>
        <v>0</v>
      </c>
      <c r="K347" s="134" t="s">
        <v>190</v>
      </c>
      <c r="L347" s="33"/>
      <c r="M347" s="139" t="s">
        <v>19</v>
      </c>
      <c r="N347" s="140" t="s">
        <v>40</v>
      </c>
      <c r="P347" s="141">
        <f>O347*H347</f>
        <v>0</v>
      </c>
      <c r="Q347" s="141">
        <v>0</v>
      </c>
      <c r="R347" s="141">
        <f>Q347*H347</f>
        <v>0</v>
      </c>
      <c r="S347" s="141">
        <v>0</v>
      </c>
      <c r="T347" s="142">
        <f>S347*H347</f>
        <v>0</v>
      </c>
      <c r="AR347" s="143" t="s">
        <v>303</v>
      </c>
      <c r="AT347" s="143" t="s">
        <v>186</v>
      </c>
      <c r="AU347" s="143" t="s">
        <v>78</v>
      </c>
      <c r="AY347" s="18" t="s">
        <v>184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8" t="s">
        <v>76</v>
      </c>
      <c r="BK347" s="144">
        <f>ROUND(I347*H347,2)</f>
        <v>0</v>
      </c>
      <c r="BL347" s="18" t="s">
        <v>303</v>
      </c>
      <c r="BM347" s="143" t="s">
        <v>3352</v>
      </c>
    </row>
    <row r="348" spans="2:65" s="1" customFormat="1" ht="29.25">
      <c r="B348" s="33"/>
      <c r="D348" s="145" t="s">
        <v>193</v>
      </c>
      <c r="F348" s="146" t="s">
        <v>1284</v>
      </c>
      <c r="I348" s="147"/>
      <c r="L348" s="33"/>
      <c r="M348" s="148"/>
      <c r="T348" s="54"/>
      <c r="AT348" s="18" t="s">
        <v>193</v>
      </c>
      <c r="AU348" s="18" t="s">
        <v>78</v>
      </c>
    </row>
    <row r="349" spans="2:65" s="1" customFormat="1">
      <c r="B349" s="33"/>
      <c r="D349" s="149" t="s">
        <v>195</v>
      </c>
      <c r="F349" s="150" t="s">
        <v>1285</v>
      </c>
      <c r="I349" s="147"/>
      <c r="L349" s="33"/>
      <c r="M349" s="148"/>
      <c r="T349" s="54"/>
      <c r="AT349" s="18" t="s">
        <v>195</v>
      </c>
      <c r="AU349" s="18" t="s">
        <v>78</v>
      </c>
    </row>
    <row r="350" spans="2:65" s="11" customFormat="1" ht="22.9" customHeight="1">
      <c r="B350" s="120"/>
      <c r="D350" s="121" t="s">
        <v>68</v>
      </c>
      <c r="E350" s="130" t="s">
        <v>1286</v>
      </c>
      <c r="F350" s="130" t="s">
        <v>1287</v>
      </c>
      <c r="I350" s="123"/>
      <c r="J350" s="131">
        <f>BK350</f>
        <v>0</v>
      </c>
      <c r="L350" s="120"/>
      <c r="M350" s="125"/>
      <c r="P350" s="126">
        <f>SUM(P351:P369)</f>
        <v>0</v>
      </c>
      <c r="R350" s="126">
        <f>SUM(R351:R369)</f>
        <v>2.3030729999999999</v>
      </c>
      <c r="T350" s="127">
        <f>SUM(T351:T369)</f>
        <v>0</v>
      </c>
      <c r="AR350" s="121" t="s">
        <v>191</v>
      </c>
      <c r="AT350" s="128" t="s">
        <v>68</v>
      </c>
      <c r="AU350" s="128" t="s">
        <v>76</v>
      </c>
      <c r="AY350" s="121" t="s">
        <v>184</v>
      </c>
      <c r="BK350" s="129">
        <f>SUM(BK351:BK369)</f>
        <v>0</v>
      </c>
    </row>
    <row r="351" spans="2:65" s="1" customFormat="1" ht="37.9" customHeight="1">
      <c r="B351" s="33"/>
      <c r="C351" s="132" t="s">
        <v>556</v>
      </c>
      <c r="D351" s="132" t="s">
        <v>186</v>
      </c>
      <c r="E351" s="133" t="s">
        <v>1289</v>
      </c>
      <c r="F351" s="134" t="s">
        <v>1290</v>
      </c>
      <c r="G351" s="135" t="s">
        <v>345</v>
      </c>
      <c r="H351" s="136">
        <v>280.02499999999998</v>
      </c>
      <c r="I351" s="137"/>
      <c r="J351" s="138">
        <f>ROUND(I351*H351,2)</f>
        <v>0</v>
      </c>
      <c r="K351" s="134" t="s">
        <v>19</v>
      </c>
      <c r="L351" s="33"/>
      <c r="M351" s="139" t="s">
        <v>19</v>
      </c>
      <c r="N351" s="140" t="s">
        <v>40</v>
      </c>
      <c r="P351" s="141">
        <f>O351*H351</f>
        <v>0</v>
      </c>
      <c r="Q351" s="141">
        <v>7.7999999999999996E-3</v>
      </c>
      <c r="R351" s="141">
        <f>Q351*H351</f>
        <v>2.1841949999999999</v>
      </c>
      <c r="S351" s="141">
        <v>0</v>
      </c>
      <c r="T351" s="142">
        <f>S351*H351</f>
        <v>0</v>
      </c>
      <c r="AR351" s="143" t="s">
        <v>303</v>
      </c>
      <c r="AT351" s="143" t="s">
        <v>186</v>
      </c>
      <c r="AU351" s="143" t="s">
        <v>78</v>
      </c>
      <c r="AY351" s="18" t="s">
        <v>184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8" t="s">
        <v>76</v>
      </c>
      <c r="BK351" s="144">
        <f>ROUND(I351*H351,2)</f>
        <v>0</v>
      </c>
      <c r="BL351" s="18" t="s">
        <v>303</v>
      </c>
      <c r="BM351" s="143" t="s">
        <v>3353</v>
      </c>
    </row>
    <row r="352" spans="2:65" s="1" customFormat="1" ht="29.25">
      <c r="B352" s="33"/>
      <c r="D352" s="145" t="s">
        <v>193</v>
      </c>
      <c r="F352" s="146" t="s">
        <v>1292</v>
      </c>
      <c r="I352" s="147"/>
      <c r="L352" s="33"/>
      <c r="M352" s="148"/>
      <c r="T352" s="54"/>
      <c r="AT352" s="18" t="s">
        <v>193</v>
      </c>
      <c r="AU352" s="18" t="s">
        <v>78</v>
      </c>
    </row>
    <row r="353" spans="2:65" s="1" customFormat="1" ht="29.25">
      <c r="B353" s="33"/>
      <c r="D353" s="145" t="s">
        <v>561</v>
      </c>
      <c r="F353" s="181" t="s">
        <v>1293</v>
      </c>
      <c r="I353" s="147"/>
      <c r="L353" s="33"/>
      <c r="M353" s="148"/>
      <c r="T353" s="54"/>
      <c r="AT353" s="18" t="s">
        <v>561</v>
      </c>
      <c r="AU353" s="18" t="s">
        <v>78</v>
      </c>
    </row>
    <row r="354" spans="2:65" s="12" customFormat="1">
      <c r="B354" s="151"/>
      <c r="D354" s="145" t="s">
        <v>197</v>
      </c>
      <c r="E354" s="152" t="s">
        <v>19</v>
      </c>
      <c r="F354" s="153" t="s">
        <v>3354</v>
      </c>
      <c r="H354" s="154">
        <v>168.17</v>
      </c>
      <c r="I354" s="155"/>
      <c r="L354" s="151"/>
      <c r="M354" s="156"/>
      <c r="T354" s="157"/>
      <c r="AT354" s="152" t="s">
        <v>197</v>
      </c>
      <c r="AU354" s="152" t="s">
        <v>78</v>
      </c>
      <c r="AV354" s="12" t="s">
        <v>78</v>
      </c>
      <c r="AW354" s="12" t="s">
        <v>31</v>
      </c>
      <c r="AX354" s="12" t="s">
        <v>69</v>
      </c>
      <c r="AY354" s="152" t="s">
        <v>184</v>
      </c>
    </row>
    <row r="355" spans="2:65" s="12" customFormat="1">
      <c r="B355" s="151"/>
      <c r="D355" s="145" t="s">
        <v>197</v>
      </c>
      <c r="E355" s="152" t="s">
        <v>19</v>
      </c>
      <c r="F355" s="153" t="s">
        <v>3355</v>
      </c>
      <c r="H355" s="154">
        <v>89.105000000000004</v>
      </c>
      <c r="I355" s="155"/>
      <c r="L355" s="151"/>
      <c r="M355" s="156"/>
      <c r="T355" s="157"/>
      <c r="AT355" s="152" t="s">
        <v>197</v>
      </c>
      <c r="AU355" s="152" t="s">
        <v>78</v>
      </c>
      <c r="AV355" s="12" t="s">
        <v>78</v>
      </c>
      <c r="AW355" s="12" t="s">
        <v>31</v>
      </c>
      <c r="AX355" s="12" t="s">
        <v>69</v>
      </c>
      <c r="AY355" s="152" t="s">
        <v>184</v>
      </c>
    </row>
    <row r="356" spans="2:65" s="12" customFormat="1">
      <c r="B356" s="151"/>
      <c r="D356" s="145" t="s">
        <v>197</v>
      </c>
      <c r="E356" s="152" t="s">
        <v>19</v>
      </c>
      <c r="F356" s="153" t="s">
        <v>3356</v>
      </c>
      <c r="H356" s="154">
        <v>22.75</v>
      </c>
      <c r="I356" s="155"/>
      <c r="L356" s="151"/>
      <c r="M356" s="156"/>
      <c r="T356" s="157"/>
      <c r="AT356" s="152" t="s">
        <v>197</v>
      </c>
      <c r="AU356" s="152" t="s">
        <v>78</v>
      </c>
      <c r="AV356" s="12" t="s">
        <v>78</v>
      </c>
      <c r="AW356" s="12" t="s">
        <v>31</v>
      </c>
      <c r="AX356" s="12" t="s">
        <v>69</v>
      </c>
      <c r="AY356" s="152" t="s">
        <v>184</v>
      </c>
    </row>
    <row r="357" spans="2:65" s="13" customFormat="1">
      <c r="B357" s="158"/>
      <c r="D357" s="145" t="s">
        <v>197</v>
      </c>
      <c r="E357" s="159" t="s">
        <v>19</v>
      </c>
      <c r="F357" s="160" t="s">
        <v>205</v>
      </c>
      <c r="H357" s="161">
        <v>280.02499999999998</v>
      </c>
      <c r="I357" s="162"/>
      <c r="L357" s="158"/>
      <c r="M357" s="163"/>
      <c r="T357" s="164"/>
      <c r="AT357" s="159" t="s">
        <v>197</v>
      </c>
      <c r="AU357" s="159" t="s">
        <v>78</v>
      </c>
      <c r="AV357" s="13" t="s">
        <v>191</v>
      </c>
      <c r="AW357" s="13" t="s">
        <v>31</v>
      </c>
      <c r="AX357" s="13" t="s">
        <v>76</v>
      </c>
      <c r="AY357" s="159" t="s">
        <v>184</v>
      </c>
    </row>
    <row r="358" spans="2:65" s="1" customFormat="1" ht="37.9" customHeight="1">
      <c r="B358" s="33"/>
      <c r="C358" s="132" t="s">
        <v>563</v>
      </c>
      <c r="D358" s="132" t="s">
        <v>186</v>
      </c>
      <c r="E358" s="133" t="s">
        <v>3357</v>
      </c>
      <c r="F358" s="134" t="s">
        <v>1303</v>
      </c>
      <c r="G358" s="135" t="s">
        <v>328</v>
      </c>
      <c r="H358" s="136">
        <v>50.2</v>
      </c>
      <c r="I358" s="137"/>
      <c r="J358" s="138">
        <f>ROUND(I358*H358,2)</f>
        <v>0</v>
      </c>
      <c r="K358" s="134" t="s">
        <v>190</v>
      </c>
      <c r="L358" s="33"/>
      <c r="M358" s="139" t="s">
        <v>19</v>
      </c>
      <c r="N358" s="140" t="s">
        <v>40</v>
      </c>
      <c r="P358" s="141">
        <f>O358*H358</f>
        <v>0</v>
      </c>
      <c r="Q358" s="141">
        <v>1.5E-3</v>
      </c>
      <c r="R358" s="141">
        <f>Q358*H358</f>
        <v>7.5300000000000006E-2</v>
      </c>
      <c r="S358" s="141">
        <v>0</v>
      </c>
      <c r="T358" s="142">
        <f>S358*H358</f>
        <v>0</v>
      </c>
      <c r="AR358" s="143" t="s">
        <v>1197</v>
      </c>
      <c r="AT358" s="143" t="s">
        <v>186</v>
      </c>
      <c r="AU358" s="143" t="s">
        <v>78</v>
      </c>
      <c r="AY358" s="18" t="s">
        <v>184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8" t="s">
        <v>76</v>
      </c>
      <c r="BK358" s="144">
        <f>ROUND(I358*H358,2)</f>
        <v>0</v>
      </c>
      <c r="BL358" s="18" t="s">
        <v>1197</v>
      </c>
      <c r="BM358" s="143" t="s">
        <v>3358</v>
      </c>
    </row>
    <row r="359" spans="2:65" s="1" customFormat="1" ht="19.5">
      <c r="B359" s="33"/>
      <c r="D359" s="145" t="s">
        <v>193</v>
      </c>
      <c r="F359" s="146" t="s">
        <v>1305</v>
      </c>
      <c r="I359" s="147"/>
      <c r="L359" s="33"/>
      <c r="M359" s="148"/>
      <c r="T359" s="54"/>
      <c r="AT359" s="18" t="s">
        <v>193</v>
      </c>
      <c r="AU359" s="18" t="s">
        <v>78</v>
      </c>
    </row>
    <row r="360" spans="2:65" s="1" customFormat="1">
      <c r="B360" s="33"/>
      <c r="D360" s="149" t="s">
        <v>195</v>
      </c>
      <c r="F360" s="150" t="s">
        <v>3359</v>
      </c>
      <c r="I360" s="147"/>
      <c r="L360" s="33"/>
      <c r="M360" s="148"/>
      <c r="T360" s="54"/>
      <c r="AT360" s="18" t="s">
        <v>195</v>
      </c>
      <c r="AU360" s="18" t="s">
        <v>78</v>
      </c>
    </row>
    <row r="361" spans="2:65" s="12" customFormat="1">
      <c r="B361" s="151"/>
      <c r="D361" s="145" t="s">
        <v>197</v>
      </c>
      <c r="E361" s="152" t="s">
        <v>19</v>
      </c>
      <c r="F361" s="153" t="s">
        <v>3360</v>
      </c>
      <c r="H361" s="154">
        <v>50.2</v>
      </c>
      <c r="I361" s="155"/>
      <c r="L361" s="151"/>
      <c r="M361" s="156"/>
      <c r="T361" s="157"/>
      <c r="AT361" s="152" t="s">
        <v>197</v>
      </c>
      <c r="AU361" s="152" t="s">
        <v>78</v>
      </c>
      <c r="AV361" s="12" t="s">
        <v>78</v>
      </c>
      <c r="AW361" s="12" t="s">
        <v>31</v>
      </c>
      <c r="AX361" s="12" t="s">
        <v>76</v>
      </c>
      <c r="AY361" s="152" t="s">
        <v>184</v>
      </c>
    </row>
    <row r="362" spans="2:65" s="1" customFormat="1" ht="33" customHeight="1">
      <c r="B362" s="33"/>
      <c r="C362" s="132" t="s">
        <v>568</v>
      </c>
      <c r="D362" s="132" t="s">
        <v>186</v>
      </c>
      <c r="E362" s="133" t="s">
        <v>3361</v>
      </c>
      <c r="F362" s="134" t="s">
        <v>3362</v>
      </c>
      <c r="G362" s="135" t="s">
        <v>328</v>
      </c>
      <c r="H362" s="136">
        <v>26.9</v>
      </c>
      <c r="I362" s="137"/>
      <c r="J362" s="138">
        <f>ROUND(I362*H362,2)</f>
        <v>0</v>
      </c>
      <c r="K362" s="134" t="s">
        <v>19</v>
      </c>
      <c r="L362" s="33"/>
      <c r="M362" s="139" t="s">
        <v>19</v>
      </c>
      <c r="N362" s="140" t="s">
        <v>40</v>
      </c>
      <c r="P362" s="141">
        <f>O362*H362</f>
        <v>0</v>
      </c>
      <c r="Q362" s="141">
        <v>1.6199999999999999E-3</v>
      </c>
      <c r="R362" s="141">
        <f>Q362*H362</f>
        <v>4.3577999999999999E-2</v>
      </c>
      <c r="S362" s="141">
        <v>0</v>
      </c>
      <c r="T362" s="142">
        <f>S362*H362</f>
        <v>0</v>
      </c>
      <c r="AR362" s="143" t="s">
        <v>1197</v>
      </c>
      <c r="AT362" s="143" t="s">
        <v>186</v>
      </c>
      <c r="AU362" s="143" t="s">
        <v>78</v>
      </c>
      <c r="AY362" s="18" t="s">
        <v>184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8" t="s">
        <v>76</v>
      </c>
      <c r="BK362" s="144">
        <f>ROUND(I362*H362,2)</f>
        <v>0</v>
      </c>
      <c r="BL362" s="18" t="s">
        <v>1197</v>
      </c>
      <c r="BM362" s="143" t="s">
        <v>3363</v>
      </c>
    </row>
    <row r="363" spans="2:65" s="1" customFormat="1" ht="19.5">
      <c r="B363" s="33"/>
      <c r="D363" s="145" t="s">
        <v>193</v>
      </c>
      <c r="F363" s="146" t="s">
        <v>3362</v>
      </c>
      <c r="I363" s="147"/>
      <c r="L363" s="33"/>
      <c r="M363" s="148"/>
      <c r="T363" s="54"/>
      <c r="AT363" s="18" t="s">
        <v>193</v>
      </c>
      <c r="AU363" s="18" t="s">
        <v>78</v>
      </c>
    </row>
    <row r="364" spans="2:65" s="12" customFormat="1">
      <c r="B364" s="151"/>
      <c r="D364" s="145" t="s">
        <v>197</v>
      </c>
      <c r="E364" s="152" t="s">
        <v>19</v>
      </c>
      <c r="F364" s="153" t="s">
        <v>3364</v>
      </c>
      <c r="H364" s="154">
        <v>16.2</v>
      </c>
      <c r="I364" s="155"/>
      <c r="L364" s="151"/>
      <c r="M364" s="156"/>
      <c r="T364" s="157"/>
      <c r="AT364" s="152" t="s">
        <v>197</v>
      </c>
      <c r="AU364" s="152" t="s">
        <v>78</v>
      </c>
      <c r="AV364" s="12" t="s">
        <v>78</v>
      </c>
      <c r="AW364" s="12" t="s">
        <v>31</v>
      </c>
      <c r="AX364" s="12" t="s">
        <v>69</v>
      </c>
      <c r="AY364" s="152" t="s">
        <v>184</v>
      </c>
    </row>
    <row r="365" spans="2:65" s="12" customFormat="1">
      <c r="B365" s="151"/>
      <c r="D365" s="145" t="s">
        <v>197</v>
      </c>
      <c r="E365" s="152" t="s">
        <v>19</v>
      </c>
      <c r="F365" s="153" t="s">
        <v>3365</v>
      </c>
      <c r="H365" s="154">
        <v>10.7</v>
      </c>
      <c r="I365" s="155"/>
      <c r="L365" s="151"/>
      <c r="M365" s="156"/>
      <c r="T365" s="157"/>
      <c r="AT365" s="152" t="s">
        <v>197</v>
      </c>
      <c r="AU365" s="152" t="s">
        <v>78</v>
      </c>
      <c r="AV365" s="12" t="s">
        <v>78</v>
      </c>
      <c r="AW365" s="12" t="s">
        <v>31</v>
      </c>
      <c r="AX365" s="12" t="s">
        <v>69</v>
      </c>
      <c r="AY365" s="152" t="s">
        <v>184</v>
      </c>
    </row>
    <row r="366" spans="2:65" s="13" customFormat="1">
      <c r="B366" s="158"/>
      <c r="D366" s="145" t="s">
        <v>197</v>
      </c>
      <c r="E366" s="159" t="s">
        <v>19</v>
      </c>
      <c r="F366" s="160" t="s">
        <v>205</v>
      </c>
      <c r="H366" s="161">
        <v>26.9</v>
      </c>
      <c r="I366" s="162"/>
      <c r="L366" s="158"/>
      <c r="M366" s="163"/>
      <c r="T366" s="164"/>
      <c r="AT366" s="159" t="s">
        <v>197</v>
      </c>
      <c r="AU366" s="159" t="s">
        <v>78</v>
      </c>
      <c r="AV366" s="13" t="s">
        <v>191</v>
      </c>
      <c r="AW366" s="13" t="s">
        <v>31</v>
      </c>
      <c r="AX366" s="13" t="s">
        <v>76</v>
      </c>
      <c r="AY366" s="159" t="s">
        <v>184</v>
      </c>
    </row>
    <row r="367" spans="2:65" s="1" customFormat="1" ht="24.2" customHeight="1">
      <c r="B367" s="33"/>
      <c r="C367" s="132" t="s">
        <v>573</v>
      </c>
      <c r="D367" s="132" t="s">
        <v>186</v>
      </c>
      <c r="E367" s="133" t="s">
        <v>1330</v>
      </c>
      <c r="F367" s="134" t="s">
        <v>1331</v>
      </c>
      <c r="G367" s="135" t="s">
        <v>313</v>
      </c>
      <c r="H367" s="136">
        <v>2.1840000000000002</v>
      </c>
      <c r="I367" s="137"/>
      <c r="J367" s="138">
        <f>ROUND(I367*H367,2)</f>
        <v>0</v>
      </c>
      <c r="K367" s="134" t="s">
        <v>190</v>
      </c>
      <c r="L367" s="33"/>
      <c r="M367" s="139" t="s">
        <v>19</v>
      </c>
      <c r="N367" s="140" t="s">
        <v>40</v>
      </c>
      <c r="P367" s="141">
        <f>O367*H367</f>
        <v>0</v>
      </c>
      <c r="Q367" s="141">
        <v>0</v>
      </c>
      <c r="R367" s="141">
        <f>Q367*H367</f>
        <v>0</v>
      </c>
      <c r="S367" s="141">
        <v>0</v>
      </c>
      <c r="T367" s="142">
        <f>S367*H367</f>
        <v>0</v>
      </c>
      <c r="AR367" s="143" t="s">
        <v>303</v>
      </c>
      <c r="AT367" s="143" t="s">
        <v>186</v>
      </c>
      <c r="AU367" s="143" t="s">
        <v>78</v>
      </c>
      <c r="AY367" s="18" t="s">
        <v>184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8" t="s">
        <v>76</v>
      </c>
      <c r="BK367" s="144">
        <f>ROUND(I367*H367,2)</f>
        <v>0</v>
      </c>
      <c r="BL367" s="18" t="s">
        <v>303</v>
      </c>
      <c r="BM367" s="143" t="s">
        <v>3366</v>
      </c>
    </row>
    <row r="368" spans="2:65" s="1" customFormat="1" ht="29.25">
      <c r="B368" s="33"/>
      <c r="D368" s="145" t="s">
        <v>193</v>
      </c>
      <c r="F368" s="146" t="s">
        <v>1333</v>
      </c>
      <c r="I368" s="147"/>
      <c r="L368" s="33"/>
      <c r="M368" s="148"/>
      <c r="T368" s="54"/>
      <c r="AT368" s="18" t="s">
        <v>193</v>
      </c>
      <c r="AU368" s="18" t="s">
        <v>78</v>
      </c>
    </row>
    <row r="369" spans="2:65" s="1" customFormat="1">
      <c r="B369" s="33"/>
      <c r="D369" s="149" t="s">
        <v>195</v>
      </c>
      <c r="F369" s="150" t="s">
        <v>1334</v>
      </c>
      <c r="I369" s="147"/>
      <c r="L369" s="33"/>
      <c r="M369" s="148"/>
      <c r="T369" s="54"/>
      <c r="AT369" s="18" t="s">
        <v>195</v>
      </c>
      <c r="AU369" s="18" t="s">
        <v>78</v>
      </c>
    </row>
    <row r="370" spans="2:65" s="11" customFormat="1" ht="22.9" customHeight="1">
      <c r="B370" s="120"/>
      <c r="D370" s="121" t="s">
        <v>68</v>
      </c>
      <c r="E370" s="130" t="s">
        <v>1375</v>
      </c>
      <c r="F370" s="130" t="s">
        <v>1376</v>
      </c>
      <c r="I370" s="123"/>
      <c r="J370" s="131">
        <f>BK370</f>
        <v>0</v>
      </c>
      <c r="L370" s="120"/>
      <c r="M370" s="125"/>
      <c r="P370" s="126">
        <f>SUM(P371:P385)</f>
        <v>0</v>
      </c>
      <c r="R370" s="126">
        <f>SUM(R371:R385)</f>
        <v>8.0346250000000008E-2</v>
      </c>
      <c r="T370" s="127">
        <f>SUM(T371:T385)</f>
        <v>0</v>
      </c>
      <c r="AR370" s="121" t="s">
        <v>78</v>
      </c>
      <c r="AT370" s="128" t="s">
        <v>68</v>
      </c>
      <c r="AU370" s="128" t="s">
        <v>76</v>
      </c>
      <c r="AY370" s="121" t="s">
        <v>184</v>
      </c>
      <c r="BK370" s="129">
        <f>SUM(BK371:BK385)</f>
        <v>0</v>
      </c>
    </row>
    <row r="371" spans="2:65" s="1" customFormat="1" ht="24.2" customHeight="1">
      <c r="B371" s="33"/>
      <c r="C371" s="132" t="s">
        <v>577</v>
      </c>
      <c r="D371" s="132" t="s">
        <v>186</v>
      </c>
      <c r="E371" s="133" t="s">
        <v>3367</v>
      </c>
      <c r="F371" s="134" t="s">
        <v>3368</v>
      </c>
      <c r="G371" s="135" t="s">
        <v>345</v>
      </c>
      <c r="H371" s="136">
        <v>1.125</v>
      </c>
      <c r="I371" s="137"/>
      <c r="J371" s="138">
        <f>ROUND(I371*H371,2)</f>
        <v>0</v>
      </c>
      <c r="K371" s="134" t="s">
        <v>190</v>
      </c>
      <c r="L371" s="33"/>
      <c r="M371" s="139" t="s">
        <v>19</v>
      </c>
      <c r="N371" s="140" t="s">
        <v>40</v>
      </c>
      <c r="P371" s="141">
        <f>O371*H371</f>
        <v>0</v>
      </c>
      <c r="Q371" s="141">
        <v>3.1320000000000001E-2</v>
      </c>
      <c r="R371" s="141">
        <f>Q371*H371</f>
        <v>3.5235000000000002E-2</v>
      </c>
      <c r="S371" s="141">
        <v>0</v>
      </c>
      <c r="T371" s="142">
        <f>S371*H371</f>
        <v>0</v>
      </c>
      <c r="AR371" s="143" t="s">
        <v>303</v>
      </c>
      <c r="AT371" s="143" t="s">
        <v>186</v>
      </c>
      <c r="AU371" s="143" t="s">
        <v>78</v>
      </c>
      <c r="AY371" s="18" t="s">
        <v>184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8" t="s">
        <v>76</v>
      </c>
      <c r="BK371" s="144">
        <f>ROUND(I371*H371,2)</f>
        <v>0</v>
      </c>
      <c r="BL371" s="18" t="s">
        <v>303</v>
      </c>
      <c r="BM371" s="143" t="s">
        <v>3369</v>
      </c>
    </row>
    <row r="372" spans="2:65" s="1" customFormat="1" ht="19.5">
      <c r="B372" s="33"/>
      <c r="D372" s="145" t="s">
        <v>193</v>
      </c>
      <c r="F372" s="146" t="s">
        <v>3370</v>
      </c>
      <c r="I372" s="147"/>
      <c r="L372" s="33"/>
      <c r="M372" s="148"/>
      <c r="T372" s="54"/>
      <c r="AT372" s="18" t="s">
        <v>193</v>
      </c>
      <c r="AU372" s="18" t="s">
        <v>78</v>
      </c>
    </row>
    <row r="373" spans="2:65" s="1" customFormat="1">
      <c r="B373" s="33"/>
      <c r="D373" s="149" t="s">
        <v>195</v>
      </c>
      <c r="F373" s="150" t="s">
        <v>3371</v>
      </c>
      <c r="I373" s="147"/>
      <c r="L373" s="33"/>
      <c r="M373" s="148"/>
      <c r="T373" s="54"/>
      <c r="AT373" s="18" t="s">
        <v>195</v>
      </c>
      <c r="AU373" s="18" t="s">
        <v>78</v>
      </c>
    </row>
    <row r="374" spans="2:65" s="12" customFormat="1">
      <c r="B374" s="151"/>
      <c r="D374" s="145" t="s">
        <v>197</v>
      </c>
      <c r="E374" s="152" t="s">
        <v>19</v>
      </c>
      <c r="F374" s="153" t="s">
        <v>3372</v>
      </c>
      <c r="H374" s="154">
        <v>1.125</v>
      </c>
      <c r="I374" s="155"/>
      <c r="L374" s="151"/>
      <c r="M374" s="156"/>
      <c r="T374" s="157"/>
      <c r="AT374" s="152" t="s">
        <v>197</v>
      </c>
      <c r="AU374" s="152" t="s">
        <v>78</v>
      </c>
      <c r="AV374" s="12" t="s">
        <v>78</v>
      </c>
      <c r="AW374" s="12" t="s">
        <v>31</v>
      </c>
      <c r="AX374" s="12" t="s">
        <v>76</v>
      </c>
      <c r="AY374" s="152" t="s">
        <v>184</v>
      </c>
    </row>
    <row r="375" spans="2:65" s="1" customFormat="1" ht="16.5" customHeight="1">
      <c r="B375" s="33"/>
      <c r="C375" s="132" t="s">
        <v>585</v>
      </c>
      <c r="D375" s="132" t="s">
        <v>186</v>
      </c>
      <c r="E375" s="133" t="s">
        <v>3373</v>
      </c>
      <c r="F375" s="134" t="s">
        <v>3374</v>
      </c>
      <c r="G375" s="135" t="s">
        <v>328</v>
      </c>
      <c r="H375" s="136">
        <v>1.125</v>
      </c>
      <c r="I375" s="137"/>
      <c r="J375" s="138">
        <f>ROUND(I375*H375,2)</f>
        <v>0</v>
      </c>
      <c r="K375" s="134" t="s">
        <v>190</v>
      </c>
      <c r="L375" s="33"/>
      <c r="M375" s="139" t="s">
        <v>19</v>
      </c>
      <c r="N375" s="140" t="s">
        <v>40</v>
      </c>
      <c r="P375" s="141">
        <f>O375*H375</f>
        <v>0</v>
      </c>
      <c r="Q375" s="141">
        <v>1.0000000000000001E-5</v>
      </c>
      <c r="R375" s="141">
        <f>Q375*H375</f>
        <v>1.1250000000000001E-5</v>
      </c>
      <c r="S375" s="141">
        <v>0</v>
      </c>
      <c r="T375" s="142">
        <f>S375*H375</f>
        <v>0</v>
      </c>
      <c r="AR375" s="143" t="s">
        <v>303</v>
      </c>
      <c r="AT375" s="143" t="s">
        <v>186</v>
      </c>
      <c r="AU375" s="143" t="s">
        <v>78</v>
      </c>
      <c r="AY375" s="18" t="s">
        <v>184</v>
      </c>
      <c r="BE375" s="144">
        <f>IF(N375="základní",J375,0)</f>
        <v>0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8" t="s">
        <v>76</v>
      </c>
      <c r="BK375" s="144">
        <f>ROUND(I375*H375,2)</f>
        <v>0</v>
      </c>
      <c r="BL375" s="18" t="s">
        <v>303</v>
      </c>
      <c r="BM375" s="143" t="s">
        <v>3375</v>
      </c>
    </row>
    <row r="376" spans="2:65" s="1" customFormat="1">
      <c r="B376" s="33"/>
      <c r="D376" s="145" t="s">
        <v>193</v>
      </c>
      <c r="F376" s="146" t="s">
        <v>3376</v>
      </c>
      <c r="I376" s="147"/>
      <c r="L376" s="33"/>
      <c r="M376" s="148"/>
      <c r="T376" s="54"/>
      <c r="AT376" s="18" t="s">
        <v>193</v>
      </c>
      <c r="AU376" s="18" t="s">
        <v>78</v>
      </c>
    </row>
    <row r="377" spans="2:65" s="1" customFormat="1">
      <c r="B377" s="33"/>
      <c r="D377" s="149" t="s">
        <v>195</v>
      </c>
      <c r="F377" s="150" t="s">
        <v>3377</v>
      </c>
      <c r="I377" s="147"/>
      <c r="L377" s="33"/>
      <c r="M377" s="148"/>
      <c r="T377" s="54"/>
      <c r="AT377" s="18" t="s">
        <v>195</v>
      </c>
      <c r="AU377" s="18" t="s">
        <v>78</v>
      </c>
    </row>
    <row r="378" spans="2:65" s="12" customFormat="1">
      <c r="B378" s="151"/>
      <c r="D378" s="145" t="s">
        <v>197</v>
      </c>
      <c r="E378" s="152" t="s">
        <v>19</v>
      </c>
      <c r="F378" s="153" t="s">
        <v>3372</v>
      </c>
      <c r="H378" s="154">
        <v>1.125</v>
      </c>
      <c r="I378" s="155"/>
      <c r="L378" s="151"/>
      <c r="M378" s="156"/>
      <c r="T378" s="157"/>
      <c r="AT378" s="152" t="s">
        <v>197</v>
      </c>
      <c r="AU378" s="152" t="s">
        <v>78</v>
      </c>
      <c r="AV378" s="12" t="s">
        <v>78</v>
      </c>
      <c r="AW378" s="12" t="s">
        <v>31</v>
      </c>
      <c r="AX378" s="12" t="s">
        <v>76</v>
      </c>
      <c r="AY378" s="152" t="s">
        <v>184</v>
      </c>
    </row>
    <row r="379" spans="2:65" s="1" customFormat="1" ht="24.2" customHeight="1">
      <c r="B379" s="33"/>
      <c r="C379" s="171" t="s">
        <v>593</v>
      </c>
      <c r="D379" s="171" t="s">
        <v>557</v>
      </c>
      <c r="E379" s="172" t="s">
        <v>3378</v>
      </c>
      <c r="F379" s="173" t="s">
        <v>3379</v>
      </c>
      <c r="G379" s="174" t="s">
        <v>189</v>
      </c>
      <c r="H379" s="175">
        <v>8.2000000000000003E-2</v>
      </c>
      <c r="I379" s="176"/>
      <c r="J379" s="177">
        <f>ROUND(I379*H379,2)</f>
        <v>0</v>
      </c>
      <c r="K379" s="173" t="s">
        <v>190</v>
      </c>
      <c r="L379" s="178"/>
      <c r="M379" s="179" t="s">
        <v>19</v>
      </c>
      <c r="N379" s="180" t="s">
        <v>40</v>
      </c>
      <c r="P379" s="141">
        <f>O379*H379</f>
        <v>0</v>
      </c>
      <c r="Q379" s="141">
        <v>0.55000000000000004</v>
      </c>
      <c r="R379" s="141">
        <f>Q379*H379</f>
        <v>4.5100000000000008E-2</v>
      </c>
      <c r="S379" s="141">
        <v>0</v>
      </c>
      <c r="T379" s="142">
        <f>S379*H379</f>
        <v>0</v>
      </c>
      <c r="AR379" s="143" t="s">
        <v>423</v>
      </c>
      <c r="AT379" s="143" t="s">
        <v>557</v>
      </c>
      <c r="AU379" s="143" t="s">
        <v>78</v>
      </c>
      <c r="AY379" s="18" t="s">
        <v>184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8" t="s">
        <v>76</v>
      </c>
      <c r="BK379" s="144">
        <f>ROUND(I379*H379,2)</f>
        <v>0</v>
      </c>
      <c r="BL379" s="18" t="s">
        <v>303</v>
      </c>
      <c r="BM379" s="143" t="s">
        <v>3380</v>
      </c>
    </row>
    <row r="380" spans="2:65" s="1" customFormat="1">
      <c r="B380" s="33"/>
      <c r="D380" s="145" t="s">
        <v>193</v>
      </c>
      <c r="F380" s="146" t="s">
        <v>3379</v>
      </c>
      <c r="I380" s="147"/>
      <c r="L380" s="33"/>
      <c r="M380" s="148"/>
      <c r="T380" s="54"/>
      <c r="AT380" s="18" t="s">
        <v>193</v>
      </c>
      <c r="AU380" s="18" t="s">
        <v>78</v>
      </c>
    </row>
    <row r="381" spans="2:65" s="12" customFormat="1">
      <c r="B381" s="151"/>
      <c r="D381" s="145" t="s">
        <v>197</v>
      </c>
      <c r="E381" s="152" t="s">
        <v>19</v>
      </c>
      <c r="F381" s="153" t="s">
        <v>3381</v>
      </c>
      <c r="H381" s="154">
        <v>7.9000000000000001E-2</v>
      </c>
      <c r="I381" s="155"/>
      <c r="L381" s="151"/>
      <c r="M381" s="156"/>
      <c r="T381" s="157"/>
      <c r="AT381" s="152" t="s">
        <v>197</v>
      </c>
      <c r="AU381" s="152" t="s">
        <v>78</v>
      </c>
      <c r="AV381" s="12" t="s">
        <v>78</v>
      </c>
      <c r="AW381" s="12" t="s">
        <v>31</v>
      </c>
      <c r="AX381" s="12" t="s">
        <v>76</v>
      </c>
      <c r="AY381" s="152" t="s">
        <v>184</v>
      </c>
    </row>
    <row r="382" spans="2:65" s="12" customFormat="1">
      <c r="B382" s="151"/>
      <c r="D382" s="145" t="s">
        <v>197</v>
      </c>
      <c r="F382" s="153" t="s">
        <v>3382</v>
      </c>
      <c r="H382" s="154">
        <v>8.2000000000000003E-2</v>
      </c>
      <c r="I382" s="155"/>
      <c r="L382" s="151"/>
      <c r="M382" s="156"/>
      <c r="T382" s="157"/>
      <c r="AT382" s="152" t="s">
        <v>197</v>
      </c>
      <c r="AU382" s="152" t="s">
        <v>78</v>
      </c>
      <c r="AV382" s="12" t="s">
        <v>78</v>
      </c>
      <c r="AW382" s="12" t="s">
        <v>4</v>
      </c>
      <c r="AX382" s="12" t="s">
        <v>76</v>
      </c>
      <c r="AY382" s="152" t="s">
        <v>184</v>
      </c>
    </row>
    <row r="383" spans="2:65" s="1" customFormat="1" ht="24.2" customHeight="1">
      <c r="B383" s="33"/>
      <c r="C383" s="132" t="s">
        <v>599</v>
      </c>
      <c r="D383" s="132" t="s">
        <v>186</v>
      </c>
      <c r="E383" s="133" t="s">
        <v>3383</v>
      </c>
      <c r="F383" s="134" t="s">
        <v>3384</v>
      </c>
      <c r="G383" s="135" t="s">
        <v>313</v>
      </c>
      <c r="H383" s="136">
        <v>0.08</v>
      </c>
      <c r="I383" s="137"/>
      <c r="J383" s="138">
        <f>ROUND(I383*H383,2)</f>
        <v>0</v>
      </c>
      <c r="K383" s="134" t="s">
        <v>190</v>
      </c>
      <c r="L383" s="33"/>
      <c r="M383" s="139" t="s">
        <v>19</v>
      </c>
      <c r="N383" s="140" t="s">
        <v>40</v>
      </c>
      <c r="P383" s="141">
        <f>O383*H383</f>
        <v>0</v>
      </c>
      <c r="Q383" s="141">
        <v>0</v>
      </c>
      <c r="R383" s="141">
        <f>Q383*H383</f>
        <v>0</v>
      </c>
      <c r="S383" s="141">
        <v>0</v>
      </c>
      <c r="T383" s="142">
        <f>S383*H383</f>
        <v>0</v>
      </c>
      <c r="AR383" s="143" t="s">
        <v>303</v>
      </c>
      <c r="AT383" s="143" t="s">
        <v>186</v>
      </c>
      <c r="AU383" s="143" t="s">
        <v>78</v>
      </c>
      <c r="AY383" s="18" t="s">
        <v>184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8" t="s">
        <v>76</v>
      </c>
      <c r="BK383" s="144">
        <f>ROUND(I383*H383,2)</f>
        <v>0</v>
      </c>
      <c r="BL383" s="18" t="s">
        <v>303</v>
      </c>
      <c r="BM383" s="143" t="s">
        <v>3385</v>
      </c>
    </row>
    <row r="384" spans="2:65" s="1" customFormat="1" ht="29.25">
      <c r="B384" s="33"/>
      <c r="D384" s="145" t="s">
        <v>193</v>
      </c>
      <c r="F384" s="146" t="s">
        <v>3386</v>
      </c>
      <c r="I384" s="147"/>
      <c r="L384" s="33"/>
      <c r="M384" s="148"/>
      <c r="T384" s="54"/>
      <c r="AT384" s="18" t="s">
        <v>193</v>
      </c>
      <c r="AU384" s="18" t="s">
        <v>78</v>
      </c>
    </row>
    <row r="385" spans="2:65" s="1" customFormat="1">
      <c r="B385" s="33"/>
      <c r="D385" s="149" t="s">
        <v>195</v>
      </c>
      <c r="F385" s="150" t="s">
        <v>3387</v>
      </c>
      <c r="I385" s="147"/>
      <c r="L385" s="33"/>
      <c r="M385" s="148"/>
      <c r="T385" s="54"/>
      <c r="AT385" s="18" t="s">
        <v>195</v>
      </c>
      <c r="AU385" s="18" t="s">
        <v>78</v>
      </c>
    </row>
    <row r="386" spans="2:65" s="11" customFormat="1" ht="22.9" customHeight="1">
      <c r="B386" s="120"/>
      <c r="D386" s="121" t="s">
        <v>68</v>
      </c>
      <c r="E386" s="130" t="s">
        <v>1489</v>
      </c>
      <c r="F386" s="130" t="s">
        <v>1490</v>
      </c>
      <c r="I386" s="123"/>
      <c r="J386" s="131">
        <f>BK386</f>
        <v>0</v>
      </c>
      <c r="L386" s="120"/>
      <c r="M386" s="125"/>
      <c r="P386" s="126">
        <f>SUM(P387:P409)</f>
        <v>0</v>
      </c>
      <c r="R386" s="126">
        <f>SUM(R387:R409)</f>
        <v>0.338731</v>
      </c>
      <c r="T386" s="127">
        <f>SUM(T387:T409)</f>
        <v>0</v>
      </c>
      <c r="AR386" s="121" t="s">
        <v>191</v>
      </c>
      <c r="AT386" s="128" t="s">
        <v>68</v>
      </c>
      <c r="AU386" s="128" t="s">
        <v>76</v>
      </c>
      <c r="AY386" s="121" t="s">
        <v>184</v>
      </c>
      <c r="BK386" s="129">
        <f>SUM(BK387:BK409)</f>
        <v>0</v>
      </c>
    </row>
    <row r="387" spans="2:65" s="1" customFormat="1" ht="24.2" customHeight="1">
      <c r="B387" s="33"/>
      <c r="C387" s="132" t="s">
        <v>605</v>
      </c>
      <c r="D387" s="132" t="s">
        <v>186</v>
      </c>
      <c r="E387" s="133" t="s">
        <v>3388</v>
      </c>
      <c r="F387" s="134" t="s">
        <v>3389</v>
      </c>
      <c r="G387" s="135" t="s">
        <v>328</v>
      </c>
      <c r="H387" s="136">
        <v>62</v>
      </c>
      <c r="I387" s="137"/>
      <c r="J387" s="138">
        <f>ROUND(I387*H387,2)</f>
        <v>0</v>
      </c>
      <c r="K387" s="134" t="s">
        <v>190</v>
      </c>
      <c r="L387" s="33"/>
      <c r="M387" s="139" t="s">
        <v>19</v>
      </c>
      <c r="N387" s="140" t="s">
        <v>40</v>
      </c>
      <c r="P387" s="141">
        <f>O387*H387</f>
        <v>0</v>
      </c>
      <c r="Q387" s="141">
        <v>1.8500000000000001E-3</v>
      </c>
      <c r="R387" s="141">
        <f>Q387*H387</f>
        <v>0.11470000000000001</v>
      </c>
      <c r="S387" s="141">
        <v>0</v>
      </c>
      <c r="T387" s="142">
        <f>S387*H387</f>
        <v>0</v>
      </c>
      <c r="AR387" s="143" t="s">
        <v>1197</v>
      </c>
      <c r="AT387" s="143" t="s">
        <v>186</v>
      </c>
      <c r="AU387" s="143" t="s">
        <v>78</v>
      </c>
      <c r="AY387" s="18" t="s">
        <v>184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8" t="s">
        <v>76</v>
      </c>
      <c r="BK387" s="144">
        <f>ROUND(I387*H387,2)</f>
        <v>0</v>
      </c>
      <c r="BL387" s="18" t="s">
        <v>1197</v>
      </c>
      <c r="BM387" s="143" t="s">
        <v>3390</v>
      </c>
    </row>
    <row r="388" spans="2:65" s="1" customFormat="1" ht="19.5">
      <c r="B388" s="33"/>
      <c r="D388" s="145" t="s">
        <v>193</v>
      </c>
      <c r="F388" s="146" t="s">
        <v>3391</v>
      </c>
      <c r="I388" s="147"/>
      <c r="L388" s="33"/>
      <c r="M388" s="148"/>
      <c r="T388" s="54"/>
      <c r="AT388" s="18" t="s">
        <v>193</v>
      </c>
      <c r="AU388" s="18" t="s">
        <v>78</v>
      </c>
    </row>
    <row r="389" spans="2:65" s="1" customFormat="1">
      <c r="B389" s="33"/>
      <c r="D389" s="149" t="s">
        <v>195</v>
      </c>
      <c r="F389" s="150" t="s">
        <v>3392</v>
      </c>
      <c r="I389" s="147"/>
      <c r="L389" s="33"/>
      <c r="M389" s="148"/>
      <c r="T389" s="54"/>
      <c r="AT389" s="18" t="s">
        <v>195</v>
      </c>
      <c r="AU389" s="18" t="s">
        <v>78</v>
      </c>
    </row>
    <row r="390" spans="2:65" s="12" customFormat="1">
      <c r="B390" s="151"/>
      <c r="D390" s="145" t="s">
        <v>197</v>
      </c>
      <c r="E390" s="152" t="s">
        <v>19</v>
      </c>
      <c r="F390" s="153" t="s">
        <v>3393</v>
      </c>
      <c r="H390" s="154">
        <v>62</v>
      </c>
      <c r="I390" s="155"/>
      <c r="L390" s="151"/>
      <c r="M390" s="156"/>
      <c r="T390" s="157"/>
      <c r="AT390" s="152" t="s">
        <v>197</v>
      </c>
      <c r="AU390" s="152" t="s">
        <v>78</v>
      </c>
      <c r="AV390" s="12" t="s">
        <v>78</v>
      </c>
      <c r="AW390" s="12" t="s">
        <v>31</v>
      </c>
      <c r="AX390" s="12" t="s">
        <v>76</v>
      </c>
      <c r="AY390" s="152" t="s">
        <v>184</v>
      </c>
    </row>
    <row r="391" spans="2:65" s="1" customFormat="1" ht="24.2" customHeight="1">
      <c r="B391" s="33"/>
      <c r="C391" s="132" t="s">
        <v>613</v>
      </c>
      <c r="D391" s="132" t="s">
        <v>186</v>
      </c>
      <c r="E391" s="133" t="s">
        <v>3394</v>
      </c>
      <c r="F391" s="134" t="s">
        <v>3395</v>
      </c>
      <c r="G391" s="135" t="s">
        <v>328</v>
      </c>
      <c r="H391" s="136">
        <v>25.1</v>
      </c>
      <c r="I391" s="137"/>
      <c r="J391" s="138">
        <f>ROUND(I391*H391,2)</f>
        <v>0</v>
      </c>
      <c r="K391" s="134" t="s">
        <v>190</v>
      </c>
      <c r="L391" s="33"/>
      <c r="M391" s="139" t="s">
        <v>19</v>
      </c>
      <c r="N391" s="140" t="s">
        <v>40</v>
      </c>
      <c r="P391" s="141">
        <f>O391*H391</f>
        <v>0</v>
      </c>
      <c r="Q391" s="141">
        <v>2.8300000000000001E-3</v>
      </c>
      <c r="R391" s="141">
        <f>Q391*H391</f>
        <v>7.1032999999999999E-2</v>
      </c>
      <c r="S391" s="141">
        <v>0</v>
      </c>
      <c r="T391" s="142">
        <f>S391*H391</f>
        <v>0</v>
      </c>
      <c r="AR391" s="143" t="s">
        <v>1197</v>
      </c>
      <c r="AT391" s="143" t="s">
        <v>186</v>
      </c>
      <c r="AU391" s="143" t="s">
        <v>78</v>
      </c>
      <c r="AY391" s="18" t="s">
        <v>184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8" t="s">
        <v>76</v>
      </c>
      <c r="BK391" s="144">
        <f>ROUND(I391*H391,2)</f>
        <v>0</v>
      </c>
      <c r="BL391" s="18" t="s">
        <v>1197</v>
      </c>
      <c r="BM391" s="143" t="s">
        <v>3396</v>
      </c>
    </row>
    <row r="392" spans="2:65" s="1" customFormat="1" ht="19.5">
      <c r="B392" s="33"/>
      <c r="D392" s="145" t="s">
        <v>193</v>
      </c>
      <c r="F392" s="146" t="s">
        <v>3397</v>
      </c>
      <c r="I392" s="147"/>
      <c r="L392" s="33"/>
      <c r="M392" s="148"/>
      <c r="T392" s="54"/>
      <c r="AT392" s="18" t="s">
        <v>193</v>
      </c>
      <c r="AU392" s="18" t="s">
        <v>78</v>
      </c>
    </row>
    <row r="393" spans="2:65" s="1" customFormat="1">
      <c r="B393" s="33"/>
      <c r="D393" s="149" t="s">
        <v>195</v>
      </c>
      <c r="F393" s="150" t="s">
        <v>3398</v>
      </c>
      <c r="I393" s="147"/>
      <c r="L393" s="33"/>
      <c r="M393" s="148"/>
      <c r="T393" s="54"/>
      <c r="AT393" s="18" t="s">
        <v>195</v>
      </c>
      <c r="AU393" s="18" t="s">
        <v>78</v>
      </c>
    </row>
    <row r="394" spans="2:65" s="12" customFormat="1">
      <c r="B394" s="151"/>
      <c r="D394" s="145" t="s">
        <v>197</v>
      </c>
      <c r="E394" s="152" t="s">
        <v>19</v>
      </c>
      <c r="F394" s="153" t="s">
        <v>3399</v>
      </c>
      <c r="H394" s="154">
        <v>25.1</v>
      </c>
      <c r="I394" s="155"/>
      <c r="L394" s="151"/>
      <c r="M394" s="156"/>
      <c r="T394" s="157"/>
      <c r="AT394" s="152" t="s">
        <v>197</v>
      </c>
      <c r="AU394" s="152" t="s">
        <v>78</v>
      </c>
      <c r="AV394" s="12" t="s">
        <v>78</v>
      </c>
      <c r="AW394" s="12" t="s">
        <v>31</v>
      </c>
      <c r="AX394" s="12" t="s">
        <v>76</v>
      </c>
      <c r="AY394" s="152" t="s">
        <v>184</v>
      </c>
    </row>
    <row r="395" spans="2:65" s="1" customFormat="1" ht="24.2" customHeight="1">
      <c r="B395" s="33"/>
      <c r="C395" s="132" t="s">
        <v>621</v>
      </c>
      <c r="D395" s="132" t="s">
        <v>186</v>
      </c>
      <c r="E395" s="133" t="s">
        <v>1513</v>
      </c>
      <c r="F395" s="134" t="s">
        <v>1514</v>
      </c>
      <c r="G395" s="135" t="s">
        <v>328</v>
      </c>
      <c r="H395" s="136">
        <v>50.2</v>
      </c>
      <c r="I395" s="137"/>
      <c r="J395" s="138">
        <f>ROUND(I395*H395,2)</f>
        <v>0</v>
      </c>
      <c r="K395" s="134" t="s">
        <v>190</v>
      </c>
      <c r="L395" s="33"/>
      <c r="M395" s="139" t="s">
        <v>19</v>
      </c>
      <c r="N395" s="140" t="s">
        <v>40</v>
      </c>
      <c r="P395" s="141">
        <f>O395*H395</f>
        <v>0</v>
      </c>
      <c r="Q395" s="141">
        <v>1.6900000000000001E-3</v>
      </c>
      <c r="R395" s="141">
        <f>Q395*H395</f>
        <v>8.4838000000000011E-2</v>
      </c>
      <c r="S395" s="141">
        <v>0</v>
      </c>
      <c r="T395" s="142">
        <f>S395*H395</f>
        <v>0</v>
      </c>
      <c r="AR395" s="143" t="s">
        <v>303</v>
      </c>
      <c r="AT395" s="143" t="s">
        <v>186</v>
      </c>
      <c r="AU395" s="143" t="s">
        <v>78</v>
      </c>
      <c r="AY395" s="18" t="s">
        <v>184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8" t="s">
        <v>76</v>
      </c>
      <c r="BK395" s="144">
        <f>ROUND(I395*H395,2)</f>
        <v>0</v>
      </c>
      <c r="BL395" s="18" t="s">
        <v>303</v>
      </c>
      <c r="BM395" s="143" t="s">
        <v>3400</v>
      </c>
    </row>
    <row r="396" spans="2:65" s="1" customFormat="1" ht="19.5">
      <c r="B396" s="33"/>
      <c r="D396" s="145" t="s">
        <v>193</v>
      </c>
      <c r="F396" s="146" t="s">
        <v>1516</v>
      </c>
      <c r="I396" s="147"/>
      <c r="L396" s="33"/>
      <c r="M396" s="148"/>
      <c r="T396" s="54"/>
      <c r="AT396" s="18" t="s">
        <v>193</v>
      </c>
      <c r="AU396" s="18" t="s">
        <v>78</v>
      </c>
    </row>
    <row r="397" spans="2:65" s="1" customFormat="1">
      <c r="B397" s="33"/>
      <c r="D397" s="149" t="s">
        <v>195</v>
      </c>
      <c r="F397" s="150" t="s">
        <v>1517</v>
      </c>
      <c r="I397" s="147"/>
      <c r="L397" s="33"/>
      <c r="M397" s="148"/>
      <c r="T397" s="54"/>
      <c r="AT397" s="18" t="s">
        <v>195</v>
      </c>
      <c r="AU397" s="18" t="s">
        <v>78</v>
      </c>
    </row>
    <row r="398" spans="2:65" s="12" customFormat="1">
      <c r="B398" s="151"/>
      <c r="D398" s="145" t="s">
        <v>197</v>
      </c>
      <c r="E398" s="152" t="s">
        <v>19</v>
      </c>
      <c r="F398" s="153" t="s">
        <v>3401</v>
      </c>
      <c r="H398" s="154">
        <v>50.2</v>
      </c>
      <c r="I398" s="155"/>
      <c r="L398" s="151"/>
      <c r="M398" s="156"/>
      <c r="T398" s="157"/>
      <c r="AT398" s="152" t="s">
        <v>197</v>
      </c>
      <c r="AU398" s="152" t="s">
        <v>78</v>
      </c>
      <c r="AV398" s="12" t="s">
        <v>78</v>
      </c>
      <c r="AW398" s="12" t="s">
        <v>31</v>
      </c>
      <c r="AX398" s="12" t="s">
        <v>69</v>
      </c>
      <c r="AY398" s="152" t="s">
        <v>184</v>
      </c>
    </row>
    <row r="399" spans="2:65" s="1" customFormat="1" ht="24.2" customHeight="1">
      <c r="B399" s="33"/>
      <c r="C399" s="132" t="s">
        <v>631</v>
      </c>
      <c r="D399" s="132" t="s">
        <v>186</v>
      </c>
      <c r="E399" s="133" t="s">
        <v>1520</v>
      </c>
      <c r="F399" s="134" t="s">
        <v>1521</v>
      </c>
      <c r="G399" s="135" t="s">
        <v>509</v>
      </c>
      <c r="H399" s="136">
        <v>5</v>
      </c>
      <c r="I399" s="137"/>
      <c r="J399" s="138">
        <f>ROUND(I399*H399,2)</f>
        <v>0</v>
      </c>
      <c r="K399" s="134" t="s">
        <v>190</v>
      </c>
      <c r="L399" s="33"/>
      <c r="M399" s="139" t="s">
        <v>19</v>
      </c>
      <c r="N399" s="140" t="s">
        <v>40</v>
      </c>
      <c r="P399" s="141">
        <f>O399*H399</f>
        <v>0</v>
      </c>
      <c r="Q399" s="141">
        <v>3.6000000000000002E-4</v>
      </c>
      <c r="R399" s="141">
        <f>Q399*H399</f>
        <v>1.8000000000000002E-3</v>
      </c>
      <c r="S399" s="141">
        <v>0</v>
      </c>
      <c r="T399" s="142">
        <f>S399*H399</f>
        <v>0</v>
      </c>
      <c r="AR399" s="143" t="s">
        <v>303</v>
      </c>
      <c r="AT399" s="143" t="s">
        <v>186</v>
      </c>
      <c r="AU399" s="143" t="s">
        <v>78</v>
      </c>
      <c r="AY399" s="18" t="s">
        <v>184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8" t="s">
        <v>76</v>
      </c>
      <c r="BK399" s="144">
        <f>ROUND(I399*H399,2)</f>
        <v>0</v>
      </c>
      <c r="BL399" s="18" t="s">
        <v>303</v>
      </c>
      <c r="BM399" s="143" t="s">
        <v>3402</v>
      </c>
    </row>
    <row r="400" spans="2:65" s="1" customFormat="1" ht="29.25">
      <c r="B400" s="33"/>
      <c r="D400" s="145" t="s">
        <v>193</v>
      </c>
      <c r="F400" s="146" t="s">
        <v>1523</v>
      </c>
      <c r="I400" s="147"/>
      <c r="L400" s="33"/>
      <c r="M400" s="148"/>
      <c r="T400" s="54"/>
      <c r="AT400" s="18" t="s">
        <v>193</v>
      </c>
      <c r="AU400" s="18" t="s">
        <v>78</v>
      </c>
    </row>
    <row r="401" spans="2:65" s="1" customFormat="1">
      <c r="B401" s="33"/>
      <c r="D401" s="149" t="s">
        <v>195</v>
      </c>
      <c r="F401" s="150" t="s">
        <v>1524</v>
      </c>
      <c r="I401" s="147"/>
      <c r="L401" s="33"/>
      <c r="M401" s="148"/>
      <c r="T401" s="54"/>
      <c r="AT401" s="18" t="s">
        <v>195</v>
      </c>
      <c r="AU401" s="18" t="s">
        <v>78</v>
      </c>
    </row>
    <row r="402" spans="2:65" s="12" customFormat="1">
      <c r="B402" s="151"/>
      <c r="D402" s="145" t="s">
        <v>197</v>
      </c>
      <c r="E402" s="152" t="s">
        <v>19</v>
      </c>
      <c r="F402" s="153" t="s">
        <v>218</v>
      </c>
      <c r="H402" s="154">
        <v>5</v>
      </c>
      <c r="I402" s="155"/>
      <c r="L402" s="151"/>
      <c r="M402" s="156"/>
      <c r="T402" s="157"/>
      <c r="AT402" s="152" t="s">
        <v>197</v>
      </c>
      <c r="AU402" s="152" t="s">
        <v>78</v>
      </c>
      <c r="AV402" s="12" t="s">
        <v>78</v>
      </c>
      <c r="AW402" s="12" t="s">
        <v>31</v>
      </c>
      <c r="AX402" s="12" t="s">
        <v>69</v>
      </c>
      <c r="AY402" s="152" t="s">
        <v>184</v>
      </c>
    </row>
    <row r="403" spans="2:65" s="1" customFormat="1" ht="24.2" customHeight="1">
      <c r="B403" s="33"/>
      <c r="C403" s="132" t="s">
        <v>640</v>
      </c>
      <c r="D403" s="132" t="s">
        <v>186</v>
      </c>
      <c r="E403" s="133" t="s">
        <v>1526</v>
      </c>
      <c r="F403" s="134" t="s">
        <v>1527</v>
      </c>
      <c r="G403" s="135" t="s">
        <v>328</v>
      </c>
      <c r="H403" s="136">
        <v>31.6</v>
      </c>
      <c r="I403" s="137"/>
      <c r="J403" s="138">
        <f>ROUND(I403*H403,2)</f>
        <v>0</v>
      </c>
      <c r="K403" s="134" t="s">
        <v>190</v>
      </c>
      <c r="L403" s="33"/>
      <c r="M403" s="139" t="s">
        <v>19</v>
      </c>
      <c r="N403" s="140" t="s">
        <v>40</v>
      </c>
      <c r="P403" s="141">
        <f>O403*H403</f>
        <v>0</v>
      </c>
      <c r="Q403" s="141">
        <v>2.0999999999999999E-3</v>
      </c>
      <c r="R403" s="141">
        <f>Q403*H403</f>
        <v>6.6360000000000002E-2</v>
      </c>
      <c r="S403" s="141">
        <v>0</v>
      </c>
      <c r="T403" s="142">
        <f>S403*H403</f>
        <v>0</v>
      </c>
      <c r="AR403" s="143" t="s">
        <v>303</v>
      </c>
      <c r="AT403" s="143" t="s">
        <v>186</v>
      </c>
      <c r="AU403" s="143" t="s">
        <v>78</v>
      </c>
      <c r="AY403" s="18" t="s">
        <v>184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8" t="s">
        <v>76</v>
      </c>
      <c r="BK403" s="144">
        <f>ROUND(I403*H403,2)</f>
        <v>0</v>
      </c>
      <c r="BL403" s="18" t="s">
        <v>303</v>
      </c>
      <c r="BM403" s="143" t="s">
        <v>3403</v>
      </c>
    </row>
    <row r="404" spans="2:65" s="1" customFormat="1" ht="19.5">
      <c r="B404" s="33"/>
      <c r="D404" s="145" t="s">
        <v>193</v>
      </c>
      <c r="F404" s="146" t="s">
        <v>1529</v>
      </c>
      <c r="I404" s="147"/>
      <c r="L404" s="33"/>
      <c r="M404" s="148"/>
      <c r="T404" s="54"/>
      <c r="AT404" s="18" t="s">
        <v>193</v>
      </c>
      <c r="AU404" s="18" t="s">
        <v>78</v>
      </c>
    </row>
    <row r="405" spans="2:65" s="1" customFormat="1">
      <c r="B405" s="33"/>
      <c r="D405" s="149" t="s">
        <v>195</v>
      </c>
      <c r="F405" s="150" t="s">
        <v>1530</v>
      </c>
      <c r="I405" s="147"/>
      <c r="L405" s="33"/>
      <c r="M405" s="148"/>
      <c r="T405" s="54"/>
      <c r="AT405" s="18" t="s">
        <v>195</v>
      </c>
      <c r="AU405" s="18" t="s">
        <v>78</v>
      </c>
    </row>
    <row r="406" spans="2:65" s="12" customFormat="1">
      <c r="B406" s="151"/>
      <c r="D406" s="145" t="s">
        <v>197</v>
      </c>
      <c r="E406" s="152" t="s">
        <v>19</v>
      </c>
      <c r="F406" s="153" t="s">
        <v>3404</v>
      </c>
      <c r="H406" s="154">
        <v>31.6</v>
      </c>
      <c r="I406" s="155"/>
      <c r="L406" s="151"/>
      <c r="M406" s="156"/>
      <c r="T406" s="157"/>
      <c r="AT406" s="152" t="s">
        <v>197</v>
      </c>
      <c r="AU406" s="152" t="s">
        <v>78</v>
      </c>
      <c r="AV406" s="12" t="s">
        <v>78</v>
      </c>
      <c r="AW406" s="12" t="s">
        <v>31</v>
      </c>
      <c r="AX406" s="12" t="s">
        <v>69</v>
      </c>
      <c r="AY406" s="152" t="s">
        <v>184</v>
      </c>
    </row>
    <row r="407" spans="2:65" s="1" customFormat="1" ht="24.2" customHeight="1">
      <c r="B407" s="33"/>
      <c r="C407" s="132" t="s">
        <v>648</v>
      </c>
      <c r="D407" s="132" t="s">
        <v>186</v>
      </c>
      <c r="E407" s="133" t="s">
        <v>1533</v>
      </c>
      <c r="F407" s="134" t="s">
        <v>1534</v>
      </c>
      <c r="G407" s="135" t="s">
        <v>313</v>
      </c>
      <c r="H407" s="136">
        <v>0.153</v>
      </c>
      <c r="I407" s="137"/>
      <c r="J407" s="138">
        <f>ROUND(I407*H407,2)</f>
        <v>0</v>
      </c>
      <c r="K407" s="134" t="s">
        <v>190</v>
      </c>
      <c r="L407" s="33"/>
      <c r="M407" s="139" t="s">
        <v>19</v>
      </c>
      <c r="N407" s="140" t="s">
        <v>40</v>
      </c>
      <c r="P407" s="141">
        <f>O407*H407</f>
        <v>0</v>
      </c>
      <c r="Q407" s="141">
        <v>0</v>
      </c>
      <c r="R407" s="141">
        <f>Q407*H407</f>
        <v>0</v>
      </c>
      <c r="S407" s="141">
        <v>0</v>
      </c>
      <c r="T407" s="142">
        <f>S407*H407</f>
        <v>0</v>
      </c>
      <c r="AR407" s="143" t="s">
        <v>303</v>
      </c>
      <c r="AT407" s="143" t="s">
        <v>186</v>
      </c>
      <c r="AU407" s="143" t="s">
        <v>78</v>
      </c>
      <c r="AY407" s="18" t="s">
        <v>184</v>
      </c>
      <c r="BE407" s="144">
        <f>IF(N407="základní",J407,0)</f>
        <v>0</v>
      </c>
      <c r="BF407" s="144">
        <f>IF(N407="snížená",J407,0)</f>
        <v>0</v>
      </c>
      <c r="BG407" s="144">
        <f>IF(N407="zákl. přenesená",J407,0)</f>
        <v>0</v>
      </c>
      <c r="BH407" s="144">
        <f>IF(N407="sníž. přenesená",J407,0)</f>
        <v>0</v>
      </c>
      <c r="BI407" s="144">
        <f>IF(N407="nulová",J407,0)</f>
        <v>0</v>
      </c>
      <c r="BJ407" s="18" t="s">
        <v>76</v>
      </c>
      <c r="BK407" s="144">
        <f>ROUND(I407*H407,2)</f>
        <v>0</v>
      </c>
      <c r="BL407" s="18" t="s">
        <v>303</v>
      </c>
      <c r="BM407" s="143" t="s">
        <v>3405</v>
      </c>
    </row>
    <row r="408" spans="2:65" s="1" customFormat="1" ht="29.25">
      <c r="B408" s="33"/>
      <c r="D408" s="145" t="s">
        <v>193</v>
      </c>
      <c r="F408" s="146" t="s">
        <v>1536</v>
      </c>
      <c r="I408" s="147"/>
      <c r="L408" s="33"/>
      <c r="M408" s="148"/>
      <c r="T408" s="54"/>
      <c r="AT408" s="18" t="s">
        <v>193</v>
      </c>
      <c r="AU408" s="18" t="s">
        <v>78</v>
      </c>
    </row>
    <row r="409" spans="2:65" s="1" customFormat="1">
      <c r="B409" s="33"/>
      <c r="D409" s="149" t="s">
        <v>195</v>
      </c>
      <c r="F409" s="150" t="s">
        <v>1537</v>
      </c>
      <c r="I409" s="147"/>
      <c r="L409" s="33"/>
      <c r="M409" s="148"/>
      <c r="T409" s="54"/>
      <c r="AT409" s="18" t="s">
        <v>195</v>
      </c>
      <c r="AU409" s="18" t="s">
        <v>78</v>
      </c>
    </row>
    <row r="410" spans="2:65" s="11" customFormat="1" ht="22.9" customHeight="1">
      <c r="B410" s="120"/>
      <c r="D410" s="121" t="s">
        <v>68</v>
      </c>
      <c r="E410" s="130" t="s">
        <v>1582</v>
      </c>
      <c r="F410" s="130" t="s">
        <v>1583</v>
      </c>
      <c r="I410" s="123"/>
      <c r="J410" s="131">
        <f>BK410</f>
        <v>0</v>
      </c>
      <c r="L410" s="120"/>
      <c r="M410" s="125"/>
      <c r="P410" s="126">
        <f>SUM(P411:P453)</f>
        <v>0</v>
      </c>
      <c r="R410" s="126">
        <f>SUM(R411:R453)</f>
        <v>0.80356000000000005</v>
      </c>
      <c r="T410" s="127">
        <f>SUM(T411:T453)</f>
        <v>0</v>
      </c>
      <c r="AR410" s="121" t="s">
        <v>78</v>
      </c>
      <c r="AT410" s="128" t="s">
        <v>68</v>
      </c>
      <c r="AU410" s="128" t="s">
        <v>76</v>
      </c>
      <c r="AY410" s="121" t="s">
        <v>184</v>
      </c>
      <c r="BK410" s="129">
        <f>SUM(BK411:BK453)</f>
        <v>0</v>
      </c>
    </row>
    <row r="411" spans="2:65" s="1" customFormat="1" ht="24.2" customHeight="1">
      <c r="B411" s="33"/>
      <c r="C411" s="132" t="s">
        <v>656</v>
      </c>
      <c r="D411" s="132" t="s">
        <v>186</v>
      </c>
      <c r="E411" s="133" t="s">
        <v>3406</v>
      </c>
      <c r="F411" s="134" t="s">
        <v>3407</v>
      </c>
      <c r="G411" s="135" t="s">
        <v>509</v>
      </c>
      <c r="H411" s="136">
        <v>1</v>
      </c>
      <c r="I411" s="137"/>
      <c r="J411" s="138">
        <f>ROUND(I411*H411,2)</f>
        <v>0</v>
      </c>
      <c r="K411" s="134" t="s">
        <v>190</v>
      </c>
      <c r="L411" s="33"/>
      <c r="M411" s="139" t="s">
        <v>19</v>
      </c>
      <c r="N411" s="140" t="s">
        <v>40</v>
      </c>
      <c r="P411" s="141">
        <f>O411*H411</f>
        <v>0</v>
      </c>
      <c r="Q411" s="141">
        <v>0</v>
      </c>
      <c r="R411" s="141">
        <f>Q411*H411</f>
        <v>0</v>
      </c>
      <c r="S411" s="141">
        <v>0</v>
      </c>
      <c r="T411" s="142">
        <f>S411*H411</f>
        <v>0</v>
      </c>
      <c r="AR411" s="143" t="s">
        <v>303</v>
      </c>
      <c r="AT411" s="143" t="s">
        <v>186</v>
      </c>
      <c r="AU411" s="143" t="s">
        <v>78</v>
      </c>
      <c r="AY411" s="18" t="s">
        <v>184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8" t="s">
        <v>76</v>
      </c>
      <c r="BK411" s="144">
        <f>ROUND(I411*H411,2)</f>
        <v>0</v>
      </c>
      <c r="BL411" s="18" t="s">
        <v>303</v>
      </c>
      <c r="BM411" s="143" t="s">
        <v>3408</v>
      </c>
    </row>
    <row r="412" spans="2:65" s="1" customFormat="1" ht="19.5">
      <c r="B412" s="33"/>
      <c r="D412" s="145" t="s">
        <v>193</v>
      </c>
      <c r="F412" s="146" t="s">
        <v>3409</v>
      </c>
      <c r="I412" s="147"/>
      <c r="L412" s="33"/>
      <c r="M412" s="148"/>
      <c r="T412" s="54"/>
      <c r="AT412" s="18" t="s">
        <v>193</v>
      </c>
      <c r="AU412" s="18" t="s">
        <v>78</v>
      </c>
    </row>
    <row r="413" spans="2:65" s="1" customFormat="1">
      <c r="B413" s="33"/>
      <c r="D413" s="149" t="s">
        <v>195</v>
      </c>
      <c r="F413" s="150" t="s">
        <v>3410</v>
      </c>
      <c r="I413" s="147"/>
      <c r="L413" s="33"/>
      <c r="M413" s="148"/>
      <c r="T413" s="54"/>
      <c r="AT413" s="18" t="s">
        <v>195</v>
      </c>
      <c r="AU413" s="18" t="s">
        <v>78</v>
      </c>
    </row>
    <row r="414" spans="2:65" s="12" customFormat="1">
      <c r="B414" s="151"/>
      <c r="D414" s="145" t="s">
        <v>197</v>
      </c>
      <c r="E414" s="152" t="s">
        <v>19</v>
      </c>
      <c r="F414" s="153" t="s">
        <v>3411</v>
      </c>
      <c r="H414" s="154">
        <v>1</v>
      </c>
      <c r="I414" s="155"/>
      <c r="L414" s="151"/>
      <c r="M414" s="156"/>
      <c r="T414" s="157"/>
      <c r="AT414" s="152" t="s">
        <v>197</v>
      </c>
      <c r="AU414" s="152" t="s">
        <v>78</v>
      </c>
      <c r="AV414" s="12" t="s">
        <v>78</v>
      </c>
      <c r="AW414" s="12" t="s">
        <v>31</v>
      </c>
      <c r="AX414" s="12" t="s">
        <v>76</v>
      </c>
      <c r="AY414" s="152" t="s">
        <v>184</v>
      </c>
    </row>
    <row r="415" spans="2:65" s="1" customFormat="1" ht="24.2" customHeight="1">
      <c r="B415" s="33"/>
      <c r="C415" s="132" t="s">
        <v>661</v>
      </c>
      <c r="D415" s="132" t="s">
        <v>186</v>
      </c>
      <c r="E415" s="133" t="s">
        <v>3412</v>
      </c>
      <c r="F415" s="134" t="s">
        <v>3413</v>
      </c>
      <c r="G415" s="135" t="s">
        <v>509</v>
      </c>
      <c r="H415" s="136">
        <v>2</v>
      </c>
      <c r="I415" s="137"/>
      <c r="J415" s="138">
        <f>ROUND(I415*H415,2)</f>
        <v>0</v>
      </c>
      <c r="K415" s="134" t="s">
        <v>190</v>
      </c>
      <c r="L415" s="33"/>
      <c r="M415" s="139" t="s">
        <v>19</v>
      </c>
      <c r="N415" s="140" t="s">
        <v>40</v>
      </c>
      <c r="P415" s="141">
        <f>O415*H415</f>
        <v>0</v>
      </c>
      <c r="Q415" s="141">
        <v>0</v>
      </c>
      <c r="R415" s="141">
        <f>Q415*H415</f>
        <v>0</v>
      </c>
      <c r="S415" s="141">
        <v>0</v>
      </c>
      <c r="T415" s="142">
        <f>S415*H415</f>
        <v>0</v>
      </c>
      <c r="AR415" s="143" t="s">
        <v>303</v>
      </c>
      <c r="AT415" s="143" t="s">
        <v>186</v>
      </c>
      <c r="AU415" s="143" t="s">
        <v>78</v>
      </c>
      <c r="AY415" s="18" t="s">
        <v>184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8" t="s">
        <v>76</v>
      </c>
      <c r="BK415" s="144">
        <f>ROUND(I415*H415,2)</f>
        <v>0</v>
      </c>
      <c r="BL415" s="18" t="s">
        <v>303</v>
      </c>
      <c r="BM415" s="143" t="s">
        <v>3414</v>
      </c>
    </row>
    <row r="416" spans="2:65" s="1" customFormat="1" ht="19.5">
      <c r="B416" s="33"/>
      <c r="D416" s="145" t="s">
        <v>193</v>
      </c>
      <c r="F416" s="146" t="s">
        <v>3415</v>
      </c>
      <c r="I416" s="147"/>
      <c r="L416" s="33"/>
      <c r="M416" s="148"/>
      <c r="T416" s="54"/>
      <c r="AT416" s="18" t="s">
        <v>193</v>
      </c>
      <c r="AU416" s="18" t="s">
        <v>78</v>
      </c>
    </row>
    <row r="417" spans="2:65" s="1" customFormat="1">
      <c r="B417" s="33"/>
      <c r="D417" s="149" t="s">
        <v>195</v>
      </c>
      <c r="F417" s="150" t="s">
        <v>3416</v>
      </c>
      <c r="I417" s="147"/>
      <c r="L417" s="33"/>
      <c r="M417" s="148"/>
      <c r="T417" s="54"/>
      <c r="AT417" s="18" t="s">
        <v>195</v>
      </c>
      <c r="AU417" s="18" t="s">
        <v>78</v>
      </c>
    </row>
    <row r="418" spans="2:65" s="12" customFormat="1">
      <c r="B418" s="151"/>
      <c r="D418" s="145" t="s">
        <v>197</v>
      </c>
      <c r="E418" s="152" t="s">
        <v>19</v>
      </c>
      <c r="F418" s="153" t="s">
        <v>3417</v>
      </c>
      <c r="H418" s="154">
        <v>2</v>
      </c>
      <c r="I418" s="155"/>
      <c r="L418" s="151"/>
      <c r="M418" s="156"/>
      <c r="T418" s="157"/>
      <c r="AT418" s="152" t="s">
        <v>197</v>
      </c>
      <c r="AU418" s="152" t="s">
        <v>78</v>
      </c>
      <c r="AV418" s="12" t="s">
        <v>78</v>
      </c>
      <c r="AW418" s="12" t="s">
        <v>31</v>
      </c>
      <c r="AX418" s="12" t="s">
        <v>76</v>
      </c>
      <c r="AY418" s="152" t="s">
        <v>184</v>
      </c>
    </row>
    <row r="419" spans="2:65" s="1" customFormat="1" ht="24.2" customHeight="1">
      <c r="B419" s="33"/>
      <c r="C419" s="132" t="s">
        <v>666</v>
      </c>
      <c r="D419" s="132" t="s">
        <v>186</v>
      </c>
      <c r="E419" s="133" t="s">
        <v>3418</v>
      </c>
      <c r="F419" s="134" t="s">
        <v>3419</v>
      </c>
      <c r="G419" s="135" t="s">
        <v>509</v>
      </c>
      <c r="H419" s="136">
        <v>2</v>
      </c>
      <c r="I419" s="137"/>
      <c r="J419" s="138">
        <f>ROUND(I419*H419,2)</f>
        <v>0</v>
      </c>
      <c r="K419" s="134" t="s">
        <v>190</v>
      </c>
      <c r="L419" s="33"/>
      <c r="M419" s="139" t="s">
        <v>19</v>
      </c>
      <c r="N419" s="140" t="s">
        <v>40</v>
      </c>
      <c r="P419" s="141">
        <f>O419*H419</f>
        <v>0</v>
      </c>
      <c r="Q419" s="141">
        <v>8.4999999999999995E-4</v>
      </c>
      <c r="R419" s="141">
        <f>Q419*H419</f>
        <v>1.6999999999999999E-3</v>
      </c>
      <c r="S419" s="141">
        <v>0</v>
      </c>
      <c r="T419" s="142">
        <f>S419*H419</f>
        <v>0</v>
      </c>
      <c r="AR419" s="143" t="s">
        <v>303</v>
      </c>
      <c r="AT419" s="143" t="s">
        <v>186</v>
      </c>
      <c r="AU419" s="143" t="s">
        <v>78</v>
      </c>
      <c r="AY419" s="18" t="s">
        <v>184</v>
      </c>
      <c r="BE419" s="144">
        <f>IF(N419="základní",J419,0)</f>
        <v>0</v>
      </c>
      <c r="BF419" s="144">
        <f>IF(N419="snížená",J419,0)</f>
        <v>0</v>
      </c>
      <c r="BG419" s="144">
        <f>IF(N419="zákl. přenesená",J419,0)</f>
        <v>0</v>
      </c>
      <c r="BH419" s="144">
        <f>IF(N419="sníž. přenesená",J419,0)</f>
        <v>0</v>
      </c>
      <c r="BI419" s="144">
        <f>IF(N419="nulová",J419,0)</f>
        <v>0</v>
      </c>
      <c r="BJ419" s="18" t="s">
        <v>76</v>
      </c>
      <c r="BK419" s="144">
        <f>ROUND(I419*H419,2)</f>
        <v>0</v>
      </c>
      <c r="BL419" s="18" t="s">
        <v>303</v>
      </c>
      <c r="BM419" s="143" t="s">
        <v>3420</v>
      </c>
    </row>
    <row r="420" spans="2:65" s="1" customFormat="1" ht="19.5">
      <c r="B420" s="33"/>
      <c r="D420" s="145" t="s">
        <v>193</v>
      </c>
      <c r="F420" s="146" t="s">
        <v>3421</v>
      </c>
      <c r="I420" s="147"/>
      <c r="L420" s="33"/>
      <c r="M420" s="148"/>
      <c r="T420" s="54"/>
      <c r="AT420" s="18" t="s">
        <v>193</v>
      </c>
      <c r="AU420" s="18" t="s">
        <v>78</v>
      </c>
    </row>
    <row r="421" spans="2:65" s="1" customFormat="1">
      <c r="B421" s="33"/>
      <c r="D421" s="149" t="s">
        <v>195</v>
      </c>
      <c r="F421" s="150" t="s">
        <v>3422</v>
      </c>
      <c r="I421" s="147"/>
      <c r="L421" s="33"/>
      <c r="M421" s="148"/>
      <c r="T421" s="54"/>
      <c r="AT421" s="18" t="s">
        <v>195</v>
      </c>
      <c r="AU421" s="18" t="s">
        <v>78</v>
      </c>
    </row>
    <row r="422" spans="2:65" s="12" customFormat="1">
      <c r="B422" s="151"/>
      <c r="D422" s="145" t="s">
        <v>197</v>
      </c>
      <c r="E422" s="152" t="s">
        <v>19</v>
      </c>
      <c r="F422" s="153" t="s">
        <v>3423</v>
      </c>
      <c r="H422" s="154">
        <v>2</v>
      </c>
      <c r="I422" s="155"/>
      <c r="L422" s="151"/>
      <c r="M422" s="156"/>
      <c r="T422" s="157"/>
      <c r="AT422" s="152" t="s">
        <v>197</v>
      </c>
      <c r="AU422" s="152" t="s">
        <v>78</v>
      </c>
      <c r="AV422" s="12" t="s">
        <v>78</v>
      </c>
      <c r="AW422" s="12" t="s">
        <v>31</v>
      </c>
      <c r="AX422" s="12" t="s">
        <v>76</v>
      </c>
      <c r="AY422" s="152" t="s">
        <v>184</v>
      </c>
    </row>
    <row r="423" spans="2:65" s="1" customFormat="1" ht="24.2" customHeight="1">
      <c r="B423" s="33"/>
      <c r="C423" s="171" t="s">
        <v>671</v>
      </c>
      <c r="D423" s="171" t="s">
        <v>557</v>
      </c>
      <c r="E423" s="172" t="s">
        <v>3424</v>
      </c>
      <c r="F423" s="173" t="s">
        <v>3425</v>
      </c>
      <c r="G423" s="174" t="s">
        <v>509</v>
      </c>
      <c r="H423" s="175">
        <v>2</v>
      </c>
      <c r="I423" s="176"/>
      <c r="J423" s="177">
        <f>ROUND(I423*H423,2)</f>
        <v>0</v>
      </c>
      <c r="K423" s="173" t="s">
        <v>19</v>
      </c>
      <c r="L423" s="178"/>
      <c r="M423" s="179" t="s">
        <v>19</v>
      </c>
      <c r="N423" s="180" t="s">
        <v>40</v>
      </c>
      <c r="P423" s="141">
        <f>O423*H423</f>
        <v>0</v>
      </c>
      <c r="Q423" s="141">
        <v>0.11799999999999999</v>
      </c>
      <c r="R423" s="141">
        <f>Q423*H423</f>
        <v>0.23599999999999999</v>
      </c>
      <c r="S423" s="141">
        <v>0</v>
      </c>
      <c r="T423" s="142">
        <f>S423*H423</f>
        <v>0</v>
      </c>
      <c r="AR423" s="143" t="s">
        <v>423</v>
      </c>
      <c r="AT423" s="143" t="s">
        <v>557</v>
      </c>
      <c r="AU423" s="143" t="s">
        <v>78</v>
      </c>
      <c r="AY423" s="18" t="s">
        <v>184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8" t="s">
        <v>76</v>
      </c>
      <c r="BK423" s="144">
        <f>ROUND(I423*H423,2)</f>
        <v>0</v>
      </c>
      <c r="BL423" s="18" t="s">
        <v>303</v>
      </c>
      <c r="BM423" s="143" t="s">
        <v>3426</v>
      </c>
    </row>
    <row r="424" spans="2:65" s="1" customFormat="1" ht="19.5">
      <c r="B424" s="33"/>
      <c r="D424" s="145" t="s">
        <v>193</v>
      </c>
      <c r="F424" s="146" t="s">
        <v>3427</v>
      </c>
      <c r="I424" s="147"/>
      <c r="L424" s="33"/>
      <c r="M424" s="148"/>
      <c r="T424" s="54"/>
      <c r="AT424" s="18" t="s">
        <v>193</v>
      </c>
      <c r="AU424" s="18" t="s">
        <v>78</v>
      </c>
    </row>
    <row r="425" spans="2:65" s="12" customFormat="1">
      <c r="B425" s="151"/>
      <c r="D425" s="145" t="s">
        <v>197</v>
      </c>
      <c r="E425" s="152" t="s">
        <v>19</v>
      </c>
      <c r="F425" s="153" t="s">
        <v>78</v>
      </c>
      <c r="H425" s="154">
        <v>2</v>
      </c>
      <c r="I425" s="155"/>
      <c r="L425" s="151"/>
      <c r="M425" s="156"/>
      <c r="T425" s="157"/>
      <c r="AT425" s="152" t="s">
        <v>197</v>
      </c>
      <c r="AU425" s="152" t="s">
        <v>78</v>
      </c>
      <c r="AV425" s="12" t="s">
        <v>78</v>
      </c>
      <c r="AW425" s="12" t="s">
        <v>31</v>
      </c>
      <c r="AX425" s="12" t="s">
        <v>76</v>
      </c>
      <c r="AY425" s="152" t="s">
        <v>184</v>
      </c>
    </row>
    <row r="426" spans="2:65" s="1" customFormat="1" ht="24.2" customHeight="1">
      <c r="B426" s="33"/>
      <c r="C426" s="171" t="s">
        <v>676</v>
      </c>
      <c r="D426" s="171" t="s">
        <v>557</v>
      </c>
      <c r="E426" s="172" t="s">
        <v>3428</v>
      </c>
      <c r="F426" s="173" t="s">
        <v>3429</v>
      </c>
      <c r="G426" s="174" t="s">
        <v>509</v>
      </c>
      <c r="H426" s="175">
        <v>1</v>
      </c>
      <c r="I426" s="176"/>
      <c r="J426" s="177">
        <f>ROUND(I426*H426,2)</f>
        <v>0</v>
      </c>
      <c r="K426" s="173" t="s">
        <v>19</v>
      </c>
      <c r="L426" s="178"/>
      <c r="M426" s="179" t="s">
        <v>19</v>
      </c>
      <c r="N426" s="180" t="s">
        <v>40</v>
      </c>
      <c r="P426" s="141">
        <f>O426*H426</f>
        <v>0</v>
      </c>
      <c r="Q426" s="141">
        <v>0.1176</v>
      </c>
      <c r="R426" s="141">
        <f>Q426*H426</f>
        <v>0.1176</v>
      </c>
      <c r="S426" s="141">
        <v>0</v>
      </c>
      <c r="T426" s="142">
        <f>S426*H426</f>
        <v>0</v>
      </c>
      <c r="AR426" s="143" t="s">
        <v>423</v>
      </c>
      <c r="AT426" s="143" t="s">
        <v>557</v>
      </c>
      <c r="AU426" s="143" t="s">
        <v>78</v>
      </c>
      <c r="AY426" s="18" t="s">
        <v>184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8" t="s">
        <v>76</v>
      </c>
      <c r="BK426" s="144">
        <f>ROUND(I426*H426,2)</f>
        <v>0</v>
      </c>
      <c r="BL426" s="18" t="s">
        <v>303</v>
      </c>
      <c r="BM426" s="143" t="s">
        <v>3430</v>
      </c>
    </row>
    <row r="427" spans="2:65" s="1" customFormat="1" ht="19.5">
      <c r="B427" s="33"/>
      <c r="D427" s="145" t="s">
        <v>193</v>
      </c>
      <c r="F427" s="146" t="s">
        <v>3429</v>
      </c>
      <c r="I427" s="147"/>
      <c r="L427" s="33"/>
      <c r="M427" s="148"/>
      <c r="T427" s="54"/>
      <c r="AT427" s="18" t="s">
        <v>193</v>
      </c>
      <c r="AU427" s="18" t="s">
        <v>78</v>
      </c>
    </row>
    <row r="428" spans="2:65" s="12" customFormat="1">
      <c r="B428" s="151"/>
      <c r="D428" s="145" t="s">
        <v>197</v>
      </c>
      <c r="E428" s="152" t="s">
        <v>19</v>
      </c>
      <c r="F428" s="153" t="s">
        <v>76</v>
      </c>
      <c r="H428" s="154">
        <v>1</v>
      </c>
      <c r="I428" s="155"/>
      <c r="L428" s="151"/>
      <c r="M428" s="156"/>
      <c r="T428" s="157"/>
      <c r="AT428" s="152" t="s">
        <v>197</v>
      </c>
      <c r="AU428" s="152" t="s">
        <v>78</v>
      </c>
      <c r="AV428" s="12" t="s">
        <v>78</v>
      </c>
      <c r="AW428" s="12" t="s">
        <v>31</v>
      </c>
      <c r="AX428" s="12" t="s">
        <v>76</v>
      </c>
      <c r="AY428" s="152" t="s">
        <v>184</v>
      </c>
    </row>
    <row r="429" spans="2:65" s="1" customFormat="1" ht="24.2" customHeight="1">
      <c r="B429" s="33"/>
      <c r="C429" s="171" t="s">
        <v>681</v>
      </c>
      <c r="D429" s="171" t="s">
        <v>557</v>
      </c>
      <c r="E429" s="172" t="s">
        <v>3431</v>
      </c>
      <c r="F429" s="173" t="s">
        <v>3432</v>
      </c>
      <c r="G429" s="174" t="s">
        <v>509</v>
      </c>
      <c r="H429" s="175">
        <v>1</v>
      </c>
      <c r="I429" s="176"/>
      <c r="J429" s="177">
        <f>ROUND(I429*H429,2)</f>
        <v>0</v>
      </c>
      <c r="K429" s="173" t="s">
        <v>19</v>
      </c>
      <c r="L429" s="178"/>
      <c r="M429" s="179" t="s">
        <v>19</v>
      </c>
      <c r="N429" s="180" t="s">
        <v>40</v>
      </c>
      <c r="P429" s="141">
        <f>O429*H429</f>
        <v>0</v>
      </c>
      <c r="Q429" s="141">
        <v>1.4E-2</v>
      </c>
      <c r="R429" s="141">
        <f>Q429*H429</f>
        <v>1.4E-2</v>
      </c>
      <c r="S429" s="141">
        <v>0</v>
      </c>
      <c r="T429" s="142">
        <f>S429*H429</f>
        <v>0</v>
      </c>
      <c r="AR429" s="143" t="s">
        <v>423</v>
      </c>
      <c r="AT429" s="143" t="s">
        <v>557</v>
      </c>
      <c r="AU429" s="143" t="s">
        <v>78</v>
      </c>
      <c r="AY429" s="18" t="s">
        <v>184</v>
      </c>
      <c r="BE429" s="144">
        <f>IF(N429="základní",J429,0)</f>
        <v>0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8" t="s">
        <v>76</v>
      </c>
      <c r="BK429" s="144">
        <f>ROUND(I429*H429,2)</f>
        <v>0</v>
      </c>
      <c r="BL429" s="18" t="s">
        <v>303</v>
      </c>
      <c r="BM429" s="143" t="s">
        <v>3433</v>
      </c>
    </row>
    <row r="430" spans="2:65" s="1" customFormat="1" ht="19.5">
      <c r="B430" s="33"/>
      <c r="D430" s="145" t="s">
        <v>193</v>
      </c>
      <c r="F430" s="146" t="s">
        <v>3434</v>
      </c>
      <c r="I430" s="147"/>
      <c r="L430" s="33"/>
      <c r="M430" s="148"/>
      <c r="T430" s="54"/>
      <c r="AT430" s="18" t="s">
        <v>193</v>
      </c>
      <c r="AU430" s="18" t="s">
        <v>78</v>
      </c>
    </row>
    <row r="431" spans="2:65" s="12" customFormat="1">
      <c r="B431" s="151"/>
      <c r="D431" s="145" t="s">
        <v>197</v>
      </c>
      <c r="E431" s="152" t="s">
        <v>19</v>
      </c>
      <c r="F431" s="153" t="s">
        <v>76</v>
      </c>
      <c r="H431" s="154">
        <v>1</v>
      </c>
      <c r="I431" s="155"/>
      <c r="L431" s="151"/>
      <c r="M431" s="156"/>
      <c r="T431" s="157"/>
      <c r="AT431" s="152" t="s">
        <v>197</v>
      </c>
      <c r="AU431" s="152" t="s">
        <v>78</v>
      </c>
      <c r="AV431" s="12" t="s">
        <v>78</v>
      </c>
      <c r="AW431" s="12" t="s">
        <v>31</v>
      </c>
      <c r="AX431" s="12" t="s">
        <v>76</v>
      </c>
      <c r="AY431" s="152" t="s">
        <v>184</v>
      </c>
    </row>
    <row r="432" spans="2:65" s="1" customFormat="1" ht="24.2" customHeight="1">
      <c r="B432" s="33"/>
      <c r="C432" s="171" t="s">
        <v>686</v>
      </c>
      <c r="D432" s="171" t="s">
        <v>557</v>
      </c>
      <c r="E432" s="172" t="s">
        <v>3435</v>
      </c>
      <c r="F432" s="173" t="s">
        <v>3436</v>
      </c>
      <c r="G432" s="174" t="s">
        <v>509</v>
      </c>
      <c r="H432" s="175">
        <v>1</v>
      </c>
      <c r="I432" s="176"/>
      <c r="J432" s="177">
        <f>ROUND(I432*H432,2)</f>
        <v>0</v>
      </c>
      <c r="K432" s="173" t="s">
        <v>19</v>
      </c>
      <c r="L432" s="178"/>
      <c r="M432" s="179" t="s">
        <v>19</v>
      </c>
      <c r="N432" s="180" t="s">
        <v>40</v>
      </c>
      <c r="P432" s="141">
        <f>O432*H432</f>
        <v>0</v>
      </c>
      <c r="Q432" s="141">
        <v>4.8000000000000001E-2</v>
      </c>
      <c r="R432" s="141">
        <f>Q432*H432</f>
        <v>4.8000000000000001E-2</v>
      </c>
      <c r="S432" s="141">
        <v>0</v>
      </c>
      <c r="T432" s="142">
        <f>S432*H432</f>
        <v>0</v>
      </c>
      <c r="AR432" s="143" t="s">
        <v>423</v>
      </c>
      <c r="AT432" s="143" t="s">
        <v>557</v>
      </c>
      <c r="AU432" s="143" t="s">
        <v>78</v>
      </c>
      <c r="AY432" s="18" t="s">
        <v>184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8" t="s">
        <v>76</v>
      </c>
      <c r="BK432" s="144">
        <f>ROUND(I432*H432,2)</f>
        <v>0</v>
      </c>
      <c r="BL432" s="18" t="s">
        <v>303</v>
      </c>
      <c r="BM432" s="143" t="s">
        <v>3437</v>
      </c>
    </row>
    <row r="433" spans="2:65" s="1" customFormat="1" ht="19.5">
      <c r="B433" s="33"/>
      <c r="D433" s="145" t="s">
        <v>193</v>
      </c>
      <c r="F433" s="146" t="s">
        <v>3438</v>
      </c>
      <c r="I433" s="147"/>
      <c r="L433" s="33"/>
      <c r="M433" s="148"/>
      <c r="T433" s="54"/>
      <c r="AT433" s="18" t="s">
        <v>193</v>
      </c>
      <c r="AU433" s="18" t="s">
        <v>78</v>
      </c>
    </row>
    <row r="434" spans="2:65" s="12" customFormat="1">
      <c r="B434" s="151"/>
      <c r="D434" s="145" t="s">
        <v>197</v>
      </c>
      <c r="E434" s="152" t="s">
        <v>19</v>
      </c>
      <c r="F434" s="153" t="s">
        <v>76</v>
      </c>
      <c r="H434" s="154">
        <v>1</v>
      </c>
      <c r="I434" s="155"/>
      <c r="L434" s="151"/>
      <c r="M434" s="156"/>
      <c r="T434" s="157"/>
      <c r="AT434" s="152" t="s">
        <v>197</v>
      </c>
      <c r="AU434" s="152" t="s">
        <v>78</v>
      </c>
      <c r="AV434" s="12" t="s">
        <v>78</v>
      </c>
      <c r="AW434" s="12" t="s">
        <v>31</v>
      </c>
      <c r="AX434" s="12" t="s">
        <v>76</v>
      </c>
      <c r="AY434" s="152" t="s">
        <v>184</v>
      </c>
    </row>
    <row r="435" spans="2:65" s="1" customFormat="1" ht="24.2" customHeight="1">
      <c r="B435" s="33"/>
      <c r="C435" s="132" t="s">
        <v>700</v>
      </c>
      <c r="D435" s="132" t="s">
        <v>186</v>
      </c>
      <c r="E435" s="133" t="s">
        <v>1621</v>
      </c>
      <c r="F435" s="134" t="s">
        <v>1622</v>
      </c>
      <c r="G435" s="135" t="s">
        <v>1614</v>
      </c>
      <c r="H435" s="136">
        <v>390</v>
      </c>
      <c r="I435" s="137"/>
      <c r="J435" s="138">
        <f>ROUND(I435*H435,2)</f>
        <v>0</v>
      </c>
      <c r="K435" s="134" t="s">
        <v>190</v>
      </c>
      <c r="L435" s="33"/>
      <c r="M435" s="139" t="s">
        <v>19</v>
      </c>
      <c r="N435" s="140" t="s">
        <v>40</v>
      </c>
      <c r="P435" s="141">
        <f>O435*H435</f>
        <v>0</v>
      </c>
      <c r="Q435" s="141">
        <v>5.0000000000000002E-5</v>
      </c>
      <c r="R435" s="141">
        <f>Q435*H435</f>
        <v>1.95E-2</v>
      </c>
      <c r="S435" s="141">
        <v>0</v>
      </c>
      <c r="T435" s="142">
        <f>S435*H435</f>
        <v>0</v>
      </c>
      <c r="AR435" s="143" t="s">
        <v>303</v>
      </c>
      <c r="AT435" s="143" t="s">
        <v>186</v>
      </c>
      <c r="AU435" s="143" t="s">
        <v>78</v>
      </c>
      <c r="AY435" s="18" t="s">
        <v>184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8" t="s">
        <v>76</v>
      </c>
      <c r="BK435" s="144">
        <f>ROUND(I435*H435,2)</f>
        <v>0</v>
      </c>
      <c r="BL435" s="18" t="s">
        <v>303</v>
      </c>
      <c r="BM435" s="143" t="s">
        <v>3439</v>
      </c>
    </row>
    <row r="436" spans="2:65" s="1" customFormat="1" ht="19.5">
      <c r="B436" s="33"/>
      <c r="D436" s="145" t="s">
        <v>193</v>
      </c>
      <c r="F436" s="146" t="s">
        <v>1624</v>
      </c>
      <c r="I436" s="147"/>
      <c r="L436" s="33"/>
      <c r="M436" s="148"/>
      <c r="T436" s="54"/>
      <c r="AT436" s="18" t="s">
        <v>193</v>
      </c>
      <c r="AU436" s="18" t="s">
        <v>78</v>
      </c>
    </row>
    <row r="437" spans="2:65" s="1" customFormat="1">
      <c r="B437" s="33"/>
      <c r="D437" s="149" t="s">
        <v>195</v>
      </c>
      <c r="F437" s="150" t="s">
        <v>1625</v>
      </c>
      <c r="I437" s="147"/>
      <c r="L437" s="33"/>
      <c r="M437" s="148"/>
      <c r="T437" s="54"/>
      <c r="AT437" s="18" t="s">
        <v>195</v>
      </c>
      <c r="AU437" s="18" t="s">
        <v>78</v>
      </c>
    </row>
    <row r="438" spans="2:65" s="12" customFormat="1">
      <c r="B438" s="151"/>
      <c r="D438" s="145" t="s">
        <v>197</v>
      </c>
      <c r="E438" s="152" t="s">
        <v>19</v>
      </c>
      <c r="F438" s="153" t="s">
        <v>3440</v>
      </c>
      <c r="H438" s="154">
        <v>275</v>
      </c>
      <c r="I438" s="155"/>
      <c r="L438" s="151"/>
      <c r="M438" s="156"/>
      <c r="T438" s="157"/>
      <c r="AT438" s="152" t="s">
        <v>197</v>
      </c>
      <c r="AU438" s="152" t="s">
        <v>78</v>
      </c>
      <c r="AV438" s="12" t="s">
        <v>78</v>
      </c>
      <c r="AW438" s="12" t="s">
        <v>31</v>
      </c>
      <c r="AX438" s="12" t="s">
        <v>69</v>
      </c>
      <c r="AY438" s="152" t="s">
        <v>184</v>
      </c>
    </row>
    <row r="439" spans="2:65" s="12" customFormat="1">
      <c r="B439" s="151"/>
      <c r="D439" s="145" t="s">
        <v>197</v>
      </c>
      <c r="E439" s="152" t="s">
        <v>19</v>
      </c>
      <c r="F439" s="153" t="s">
        <v>3441</v>
      </c>
      <c r="H439" s="154">
        <v>115</v>
      </c>
      <c r="I439" s="155"/>
      <c r="L439" s="151"/>
      <c r="M439" s="156"/>
      <c r="T439" s="157"/>
      <c r="AT439" s="152" t="s">
        <v>197</v>
      </c>
      <c r="AU439" s="152" t="s">
        <v>78</v>
      </c>
      <c r="AV439" s="12" t="s">
        <v>78</v>
      </c>
      <c r="AW439" s="12" t="s">
        <v>31</v>
      </c>
      <c r="AX439" s="12" t="s">
        <v>69</v>
      </c>
      <c r="AY439" s="152" t="s">
        <v>184</v>
      </c>
    </row>
    <row r="440" spans="2:65" s="13" customFormat="1">
      <c r="B440" s="158"/>
      <c r="D440" s="145" t="s">
        <v>197</v>
      </c>
      <c r="E440" s="159" t="s">
        <v>19</v>
      </c>
      <c r="F440" s="160" t="s">
        <v>205</v>
      </c>
      <c r="H440" s="161">
        <v>390</v>
      </c>
      <c r="I440" s="162"/>
      <c r="L440" s="158"/>
      <c r="M440" s="163"/>
      <c r="T440" s="164"/>
      <c r="AT440" s="159" t="s">
        <v>197</v>
      </c>
      <c r="AU440" s="159" t="s">
        <v>78</v>
      </c>
      <c r="AV440" s="13" t="s">
        <v>191</v>
      </c>
      <c r="AW440" s="13" t="s">
        <v>31</v>
      </c>
      <c r="AX440" s="13" t="s">
        <v>76</v>
      </c>
      <c r="AY440" s="159" t="s">
        <v>184</v>
      </c>
    </row>
    <row r="441" spans="2:65" s="1" customFormat="1" ht="21.75" customHeight="1">
      <c r="B441" s="33"/>
      <c r="C441" s="171" t="s">
        <v>713</v>
      </c>
      <c r="D441" s="171" t="s">
        <v>557</v>
      </c>
      <c r="E441" s="172" t="s">
        <v>1634</v>
      </c>
      <c r="F441" s="173" t="s">
        <v>1635</v>
      </c>
      <c r="G441" s="174" t="s">
        <v>313</v>
      </c>
      <c r="H441" s="175">
        <v>0.114</v>
      </c>
      <c r="I441" s="176"/>
      <c r="J441" s="177">
        <f>ROUND(I441*H441,2)</f>
        <v>0</v>
      </c>
      <c r="K441" s="173" t="s">
        <v>190</v>
      </c>
      <c r="L441" s="178"/>
      <c r="M441" s="179" t="s">
        <v>19</v>
      </c>
      <c r="N441" s="180" t="s">
        <v>40</v>
      </c>
      <c r="P441" s="141">
        <f>O441*H441</f>
        <v>0</v>
      </c>
      <c r="Q441" s="141">
        <v>1</v>
      </c>
      <c r="R441" s="141">
        <f>Q441*H441</f>
        <v>0.114</v>
      </c>
      <c r="S441" s="141">
        <v>0</v>
      </c>
      <c r="T441" s="142">
        <f>S441*H441</f>
        <v>0</v>
      </c>
      <c r="AR441" s="143" t="s">
        <v>423</v>
      </c>
      <c r="AT441" s="143" t="s">
        <v>557</v>
      </c>
      <c r="AU441" s="143" t="s">
        <v>78</v>
      </c>
      <c r="AY441" s="18" t="s">
        <v>184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8" t="s">
        <v>76</v>
      </c>
      <c r="BK441" s="144">
        <f>ROUND(I441*H441,2)</f>
        <v>0</v>
      </c>
      <c r="BL441" s="18" t="s">
        <v>303</v>
      </c>
      <c r="BM441" s="143" t="s">
        <v>3442</v>
      </c>
    </row>
    <row r="442" spans="2:65" s="1" customFormat="1">
      <c r="B442" s="33"/>
      <c r="D442" s="145" t="s">
        <v>193</v>
      </c>
      <c r="F442" s="146" t="s">
        <v>1635</v>
      </c>
      <c r="I442" s="147"/>
      <c r="L442" s="33"/>
      <c r="M442" s="148"/>
      <c r="T442" s="54"/>
      <c r="AT442" s="18" t="s">
        <v>193</v>
      </c>
      <c r="AU442" s="18" t="s">
        <v>78</v>
      </c>
    </row>
    <row r="443" spans="2:65" s="12" customFormat="1">
      <c r="B443" s="151"/>
      <c r="D443" s="145" t="s">
        <v>197</v>
      </c>
      <c r="E443" s="152" t="s">
        <v>19</v>
      </c>
      <c r="F443" s="153" t="s">
        <v>3443</v>
      </c>
      <c r="H443" s="154">
        <v>2.8000000000000001E-2</v>
      </c>
      <c r="I443" s="155"/>
      <c r="L443" s="151"/>
      <c r="M443" s="156"/>
      <c r="T443" s="157"/>
      <c r="AT443" s="152" t="s">
        <v>197</v>
      </c>
      <c r="AU443" s="152" t="s">
        <v>78</v>
      </c>
      <c r="AV443" s="12" t="s">
        <v>78</v>
      </c>
      <c r="AW443" s="12" t="s">
        <v>31</v>
      </c>
      <c r="AX443" s="12" t="s">
        <v>69</v>
      </c>
      <c r="AY443" s="152" t="s">
        <v>184</v>
      </c>
    </row>
    <row r="444" spans="2:65" s="12" customFormat="1">
      <c r="B444" s="151"/>
      <c r="D444" s="145" t="s">
        <v>197</v>
      </c>
      <c r="E444" s="152" t="s">
        <v>19</v>
      </c>
      <c r="F444" s="153" t="s">
        <v>3444</v>
      </c>
      <c r="H444" s="154">
        <v>8.5999999999999993E-2</v>
      </c>
      <c r="I444" s="155"/>
      <c r="L444" s="151"/>
      <c r="M444" s="156"/>
      <c r="T444" s="157"/>
      <c r="AT444" s="152" t="s">
        <v>197</v>
      </c>
      <c r="AU444" s="152" t="s">
        <v>78</v>
      </c>
      <c r="AV444" s="12" t="s">
        <v>78</v>
      </c>
      <c r="AW444" s="12" t="s">
        <v>31</v>
      </c>
      <c r="AX444" s="12" t="s">
        <v>69</v>
      </c>
      <c r="AY444" s="152" t="s">
        <v>184</v>
      </c>
    </row>
    <row r="445" spans="2:65" s="13" customFormat="1">
      <c r="B445" s="158"/>
      <c r="D445" s="145" t="s">
        <v>197</v>
      </c>
      <c r="E445" s="159" t="s">
        <v>19</v>
      </c>
      <c r="F445" s="160" t="s">
        <v>205</v>
      </c>
      <c r="H445" s="161">
        <v>0.114</v>
      </c>
      <c r="I445" s="162"/>
      <c r="L445" s="158"/>
      <c r="M445" s="163"/>
      <c r="T445" s="164"/>
      <c r="AT445" s="159" t="s">
        <v>197</v>
      </c>
      <c r="AU445" s="159" t="s">
        <v>78</v>
      </c>
      <c r="AV445" s="13" t="s">
        <v>191</v>
      </c>
      <c r="AW445" s="13" t="s">
        <v>31</v>
      </c>
      <c r="AX445" s="13" t="s">
        <v>76</v>
      </c>
      <c r="AY445" s="159" t="s">
        <v>184</v>
      </c>
    </row>
    <row r="446" spans="2:65" s="1" customFormat="1" ht="24.2" customHeight="1">
      <c r="B446" s="33"/>
      <c r="C446" s="171" t="s">
        <v>720</v>
      </c>
      <c r="D446" s="171" t="s">
        <v>557</v>
      </c>
      <c r="E446" s="172" t="s">
        <v>1639</v>
      </c>
      <c r="F446" s="173" t="s">
        <v>1640</v>
      </c>
      <c r="G446" s="174" t="s">
        <v>328</v>
      </c>
      <c r="H446" s="175">
        <v>14.2</v>
      </c>
      <c r="I446" s="176"/>
      <c r="J446" s="177">
        <f>ROUND(I446*H446,2)</f>
        <v>0</v>
      </c>
      <c r="K446" s="173" t="s">
        <v>190</v>
      </c>
      <c r="L446" s="178"/>
      <c r="M446" s="179" t="s">
        <v>19</v>
      </c>
      <c r="N446" s="180" t="s">
        <v>40</v>
      </c>
      <c r="P446" s="141">
        <f>O446*H446</f>
        <v>0</v>
      </c>
      <c r="Q446" s="141">
        <v>1.78E-2</v>
      </c>
      <c r="R446" s="141">
        <f>Q446*H446</f>
        <v>0.25275999999999998</v>
      </c>
      <c r="S446" s="141">
        <v>0</v>
      </c>
      <c r="T446" s="142">
        <f>S446*H446</f>
        <v>0</v>
      </c>
      <c r="AR446" s="143" t="s">
        <v>423</v>
      </c>
      <c r="AT446" s="143" t="s">
        <v>557</v>
      </c>
      <c r="AU446" s="143" t="s">
        <v>78</v>
      </c>
      <c r="AY446" s="18" t="s">
        <v>184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8" t="s">
        <v>76</v>
      </c>
      <c r="BK446" s="144">
        <f>ROUND(I446*H446,2)</f>
        <v>0</v>
      </c>
      <c r="BL446" s="18" t="s">
        <v>303</v>
      </c>
      <c r="BM446" s="143" t="s">
        <v>3445</v>
      </c>
    </row>
    <row r="447" spans="2:65" s="1" customFormat="1">
      <c r="B447" s="33"/>
      <c r="D447" s="145" t="s">
        <v>193</v>
      </c>
      <c r="F447" s="146" t="s">
        <v>1640</v>
      </c>
      <c r="I447" s="147"/>
      <c r="L447" s="33"/>
      <c r="M447" s="148"/>
      <c r="T447" s="54"/>
      <c r="AT447" s="18" t="s">
        <v>193</v>
      </c>
      <c r="AU447" s="18" t="s">
        <v>78</v>
      </c>
    </row>
    <row r="448" spans="2:65" s="12" customFormat="1">
      <c r="B448" s="151"/>
      <c r="D448" s="145" t="s">
        <v>197</v>
      </c>
      <c r="E448" s="152" t="s">
        <v>19</v>
      </c>
      <c r="F448" s="153" t="s">
        <v>3446</v>
      </c>
      <c r="H448" s="154">
        <v>4.4000000000000004</v>
      </c>
      <c r="I448" s="155"/>
      <c r="L448" s="151"/>
      <c r="M448" s="156"/>
      <c r="T448" s="157"/>
      <c r="AT448" s="152" t="s">
        <v>197</v>
      </c>
      <c r="AU448" s="152" t="s">
        <v>78</v>
      </c>
      <c r="AV448" s="12" t="s">
        <v>78</v>
      </c>
      <c r="AW448" s="12" t="s">
        <v>31</v>
      </c>
      <c r="AX448" s="12" t="s">
        <v>69</v>
      </c>
      <c r="AY448" s="152" t="s">
        <v>184</v>
      </c>
    </row>
    <row r="449" spans="2:65" s="12" customFormat="1">
      <c r="B449" s="151"/>
      <c r="D449" s="145" t="s">
        <v>197</v>
      </c>
      <c r="E449" s="152" t="s">
        <v>19</v>
      </c>
      <c r="F449" s="153" t="s">
        <v>3447</v>
      </c>
      <c r="H449" s="154">
        <v>9.8000000000000007</v>
      </c>
      <c r="I449" s="155"/>
      <c r="L449" s="151"/>
      <c r="M449" s="156"/>
      <c r="T449" s="157"/>
      <c r="AT449" s="152" t="s">
        <v>197</v>
      </c>
      <c r="AU449" s="152" t="s">
        <v>78</v>
      </c>
      <c r="AV449" s="12" t="s">
        <v>78</v>
      </c>
      <c r="AW449" s="12" t="s">
        <v>31</v>
      </c>
      <c r="AX449" s="12" t="s">
        <v>69</v>
      </c>
      <c r="AY449" s="152" t="s">
        <v>184</v>
      </c>
    </row>
    <row r="450" spans="2:65" s="13" customFormat="1">
      <c r="B450" s="158"/>
      <c r="D450" s="145" t="s">
        <v>197</v>
      </c>
      <c r="E450" s="159" t="s">
        <v>19</v>
      </c>
      <c r="F450" s="160" t="s">
        <v>205</v>
      </c>
      <c r="H450" s="161">
        <v>14.2</v>
      </c>
      <c r="I450" s="162"/>
      <c r="L450" s="158"/>
      <c r="M450" s="163"/>
      <c r="T450" s="164"/>
      <c r="AT450" s="159" t="s">
        <v>197</v>
      </c>
      <c r="AU450" s="159" t="s">
        <v>78</v>
      </c>
      <c r="AV450" s="13" t="s">
        <v>191</v>
      </c>
      <c r="AW450" s="13" t="s">
        <v>31</v>
      </c>
      <c r="AX450" s="13" t="s">
        <v>76</v>
      </c>
      <c r="AY450" s="159" t="s">
        <v>184</v>
      </c>
    </row>
    <row r="451" spans="2:65" s="1" customFormat="1" ht="24.2" customHeight="1">
      <c r="B451" s="33"/>
      <c r="C451" s="132" t="s">
        <v>733</v>
      </c>
      <c r="D451" s="132" t="s">
        <v>186</v>
      </c>
      <c r="E451" s="133" t="s">
        <v>1680</v>
      </c>
      <c r="F451" s="134" t="s">
        <v>1681</v>
      </c>
      <c r="G451" s="135" t="s">
        <v>313</v>
      </c>
      <c r="H451" s="136">
        <v>0.80400000000000005</v>
      </c>
      <c r="I451" s="137"/>
      <c r="J451" s="138">
        <f>ROUND(I451*H451,2)</f>
        <v>0</v>
      </c>
      <c r="K451" s="134" t="s">
        <v>190</v>
      </c>
      <c r="L451" s="33"/>
      <c r="M451" s="139" t="s">
        <v>19</v>
      </c>
      <c r="N451" s="140" t="s">
        <v>40</v>
      </c>
      <c r="P451" s="141">
        <f>O451*H451</f>
        <v>0</v>
      </c>
      <c r="Q451" s="141">
        <v>0</v>
      </c>
      <c r="R451" s="141">
        <f>Q451*H451</f>
        <v>0</v>
      </c>
      <c r="S451" s="141">
        <v>0</v>
      </c>
      <c r="T451" s="142">
        <f>S451*H451</f>
        <v>0</v>
      </c>
      <c r="AR451" s="143" t="s">
        <v>303</v>
      </c>
      <c r="AT451" s="143" t="s">
        <v>186</v>
      </c>
      <c r="AU451" s="143" t="s">
        <v>78</v>
      </c>
      <c r="AY451" s="18" t="s">
        <v>184</v>
      </c>
      <c r="BE451" s="144">
        <f>IF(N451="základní",J451,0)</f>
        <v>0</v>
      </c>
      <c r="BF451" s="144">
        <f>IF(N451="snížená",J451,0)</f>
        <v>0</v>
      </c>
      <c r="BG451" s="144">
        <f>IF(N451="zákl. přenesená",J451,0)</f>
        <v>0</v>
      </c>
      <c r="BH451" s="144">
        <f>IF(N451="sníž. přenesená",J451,0)</f>
        <v>0</v>
      </c>
      <c r="BI451" s="144">
        <f>IF(N451="nulová",J451,0)</f>
        <v>0</v>
      </c>
      <c r="BJ451" s="18" t="s">
        <v>76</v>
      </c>
      <c r="BK451" s="144">
        <f>ROUND(I451*H451,2)</f>
        <v>0</v>
      </c>
      <c r="BL451" s="18" t="s">
        <v>303</v>
      </c>
      <c r="BM451" s="143" t="s">
        <v>3448</v>
      </c>
    </row>
    <row r="452" spans="2:65" s="1" customFormat="1" ht="29.25">
      <c r="B452" s="33"/>
      <c r="D452" s="145" t="s">
        <v>193</v>
      </c>
      <c r="F452" s="146" t="s">
        <v>1683</v>
      </c>
      <c r="I452" s="147"/>
      <c r="L452" s="33"/>
      <c r="M452" s="148"/>
      <c r="T452" s="54"/>
      <c r="AT452" s="18" t="s">
        <v>193</v>
      </c>
      <c r="AU452" s="18" t="s">
        <v>78</v>
      </c>
    </row>
    <row r="453" spans="2:65" s="1" customFormat="1">
      <c r="B453" s="33"/>
      <c r="D453" s="149" t="s">
        <v>195</v>
      </c>
      <c r="F453" s="150" t="s">
        <v>1684</v>
      </c>
      <c r="I453" s="147"/>
      <c r="L453" s="33"/>
      <c r="M453" s="148"/>
      <c r="T453" s="54"/>
      <c r="AT453" s="18" t="s">
        <v>195</v>
      </c>
      <c r="AU453" s="18" t="s">
        <v>78</v>
      </c>
    </row>
    <row r="454" spans="2:65" s="11" customFormat="1" ht="22.9" customHeight="1">
      <c r="B454" s="120"/>
      <c r="D454" s="121" t="s">
        <v>68</v>
      </c>
      <c r="E454" s="130" t="s">
        <v>1761</v>
      </c>
      <c r="F454" s="130" t="s">
        <v>1762</v>
      </c>
      <c r="I454" s="123"/>
      <c r="J454" s="131">
        <f>BK454</f>
        <v>0</v>
      </c>
      <c r="L454" s="120"/>
      <c r="M454" s="125"/>
      <c r="P454" s="126">
        <f>SUM(P455:P461)</f>
        <v>0</v>
      </c>
      <c r="R454" s="126">
        <f>SUM(R455:R461)</f>
        <v>0.1070025</v>
      </c>
      <c r="T454" s="127">
        <f>SUM(T455:T461)</f>
        <v>0</v>
      </c>
      <c r="AR454" s="121" t="s">
        <v>78</v>
      </c>
      <c r="AT454" s="128" t="s">
        <v>68</v>
      </c>
      <c r="AU454" s="128" t="s">
        <v>76</v>
      </c>
      <c r="AY454" s="121" t="s">
        <v>184</v>
      </c>
      <c r="BK454" s="129">
        <f>SUM(BK455:BK461)</f>
        <v>0</v>
      </c>
    </row>
    <row r="455" spans="2:65" s="1" customFormat="1" ht="24.2" customHeight="1">
      <c r="B455" s="33"/>
      <c r="C455" s="132" t="s">
        <v>740</v>
      </c>
      <c r="D455" s="132" t="s">
        <v>186</v>
      </c>
      <c r="E455" s="133" t="s">
        <v>1779</v>
      </c>
      <c r="F455" s="134" t="s">
        <v>1780</v>
      </c>
      <c r="G455" s="135" t="s">
        <v>345</v>
      </c>
      <c r="H455" s="136">
        <v>162.125</v>
      </c>
      <c r="I455" s="137"/>
      <c r="J455" s="138">
        <f>ROUND(I455*H455,2)</f>
        <v>0</v>
      </c>
      <c r="K455" s="134" t="s">
        <v>190</v>
      </c>
      <c r="L455" s="33"/>
      <c r="M455" s="139" t="s">
        <v>19</v>
      </c>
      <c r="N455" s="140" t="s">
        <v>40</v>
      </c>
      <c r="P455" s="141">
        <f>O455*H455</f>
        <v>0</v>
      </c>
      <c r="Q455" s="141">
        <v>6.6E-4</v>
      </c>
      <c r="R455" s="141">
        <f>Q455*H455</f>
        <v>0.1070025</v>
      </c>
      <c r="S455" s="141">
        <v>0</v>
      </c>
      <c r="T455" s="142">
        <f>S455*H455</f>
        <v>0</v>
      </c>
      <c r="AR455" s="143" t="s">
        <v>303</v>
      </c>
      <c r="AT455" s="143" t="s">
        <v>186</v>
      </c>
      <c r="AU455" s="143" t="s">
        <v>78</v>
      </c>
      <c r="AY455" s="18" t="s">
        <v>184</v>
      </c>
      <c r="BE455" s="144">
        <f>IF(N455="základní",J455,0)</f>
        <v>0</v>
      </c>
      <c r="BF455" s="144">
        <f>IF(N455="snížená",J455,0)</f>
        <v>0</v>
      </c>
      <c r="BG455" s="144">
        <f>IF(N455="zákl. přenesená",J455,0)</f>
        <v>0</v>
      </c>
      <c r="BH455" s="144">
        <f>IF(N455="sníž. přenesená",J455,0)</f>
        <v>0</v>
      </c>
      <c r="BI455" s="144">
        <f>IF(N455="nulová",J455,0)</f>
        <v>0</v>
      </c>
      <c r="BJ455" s="18" t="s">
        <v>76</v>
      </c>
      <c r="BK455" s="144">
        <f>ROUND(I455*H455,2)</f>
        <v>0</v>
      </c>
      <c r="BL455" s="18" t="s">
        <v>303</v>
      </c>
      <c r="BM455" s="143" t="s">
        <v>3449</v>
      </c>
    </row>
    <row r="456" spans="2:65" s="1" customFormat="1" ht="19.5">
      <c r="B456" s="33"/>
      <c r="D456" s="145" t="s">
        <v>193</v>
      </c>
      <c r="F456" s="146" t="s">
        <v>1782</v>
      </c>
      <c r="I456" s="147"/>
      <c r="L456" s="33"/>
      <c r="M456" s="148"/>
      <c r="T456" s="54"/>
      <c r="AT456" s="18" t="s">
        <v>193</v>
      </c>
      <c r="AU456" s="18" t="s">
        <v>78</v>
      </c>
    </row>
    <row r="457" spans="2:65" s="1" customFormat="1">
      <c r="B457" s="33"/>
      <c r="D457" s="149" t="s">
        <v>195</v>
      </c>
      <c r="F457" s="150" t="s">
        <v>1783</v>
      </c>
      <c r="I457" s="147"/>
      <c r="L457" s="33"/>
      <c r="M457" s="148"/>
      <c r="T457" s="54"/>
      <c r="AT457" s="18" t="s">
        <v>195</v>
      </c>
      <c r="AU457" s="18" t="s">
        <v>78</v>
      </c>
    </row>
    <row r="458" spans="2:65" s="1" customFormat="1" ht="29.25">
      <c r="B458" s="33"/>
      <c r="D458" s="145" t="s">
        <v>561</v>
      </c>
      <c r="F458" s="181" t="s">
        <v>1784</v>
      </c>
      <c r="I458" s="147"/>
      <c r="L458" s="33"/>
      <c r="M458" s="148"/>
      <c r="T458" s="54"/>
      <c r="AT458" s="18" t="s">
        <v>561</v>
      </c>
      <c r="AU458" s="18" t="s">
        <v>78</v>
      </c>
    </row>
    <row r="459" spans="2:65" s="12" customFormat="1">
      <c r="B459" s="151"/>
      <c r="D459" s="145" t="s">
        <v>197</v>
      </c>
      <c r="E459" s="152" t="s">
        <v>19</v>
      </c>
      <c r="F459" s="153" t="s">
        <v>3450</v>
      </c>
      <c r="H459" s="154">
        <v>51</v>
      </c>
      <c r="I459" s="155"/>
      <c r="L459" s="151"/>
      <c r="M459" s="156"/>
      <c r="T459" s="157"/>
      <c r="AT459" s="152" t="s">
        <v>197</v>
      </c>
      <c r="AU459" s="152" t="s">
        <v>78</v>
      </c>
      <c r="AV459" s="12" t="s">
        <v>78</v>
      </c>
      <c r="AW459" s="12" t="s">
        <v>31</v>
      </c>
      <c r="AX459" s="12" t="s">
        <v>69</v>
      </c>
      <c r="AY459" s="152" t="s">
        <v>184</v>
      </c>
    </row>
    <row r="460" spans="2:65" s="12" customFormat="1">
      <c r="B460" s="151"/>
      <c r="D460" s="145" t="s">
        <v>197</v>
      </c>
      <c r="E460" s="152" t="s">
        <v>19</v>
      </c>
      <c r="F460" s="153" t="s">
        <v>3451</v>
      </c>
      <c r="H460" s="154">
        <v>111.125</v>
      </c>
      <c r="I460" s="155"/>
      <c r="L460" s="151"/>
      <c r="M460" s="156"/>
      <c r="T460" s="157"/>
      <c r="AT460" s="152" t="s">
        <v>197</v>
      </c>
      <c r="AU460" s="152" t="s">
        <v>78</v>
      </c>
      <c r="AV460" s="12" t="s">
        <v>78</v>
      </c>
      <c r="AW460" s="12" t="s">
        <v>31</v>
      </c>
      <c r="AX460" s="12" t="s">
        <v>69</v>
      </c>
      <c r="AY460" s="152" t="s">
        <v>184</v>
      </c>
    </row>
    <row r="461" spans="2:65" s="13" customFormat="1">
      <c r="B461" s="158"/>
      <c r="D461" s="145" t="s">
        <v>197</v>
      </c>
      <c r="E461" s="159" t="s">
        <v>19</v>
      </c>
      <c r="F461" s="160" t="s">
        <v>205</v>
      </c>
      <c r="H461" s="161">
        <v>162.125</v>
      </c>
      <c r="I461" s="162"/>
      <c r="L461" s="158"/>
      <c r="M461" s="163"/>
      <c r="T461" s="164"/>
      <c r="AT461" s="159" t="s">
        <v>197</v>
      </c>
      <c r="AU461" s="159" t="s">
        <v>78</v>
      </c>
      <c r="AV461" s="13" t="s">
        <v>191</v>
      </c>
      <c r="AW461" s="13" t="s">
        <v>31</v>
      </c>
      <c r="AX461" s="13" t="s">
        <v>76</v>
      </c>
      <c r="AY461" s="159" t="s">
        <v>184</v>
      </c>
    </row>
    <row r="462" spans="2:65" s="11" customFormat="1" ht="25.9" customHeight="1">
      <c r="B462" s="120"/>
      <c r="D462" s="121" t="s">
        <v>68</v>
      </c>
      <c r="E462" s="122" t="s">
        <v>557</v>
      </c>
      <c r="F462" s="122" t="s">
        <v>1232</v>
      </c>
      <c r="I462" s="123"/>
      <c r="J462" s="124">
        <f>BK462</f>
        <v>0</v>
      </c>
      <c r="L462" s="120"/>
      <c r="M462" s="125"/>
      <c r="P462" s="126">
        <f>P463</f>
        <v>0</v>
      </c>
      <c r="R462" s="126">
        <f>R463</f>
        <v>9.8828309999999995</v>
      </c>
      <c r="T462" s="127">
        <f>T463</f>
        <v>0</v>
      </c>
      <c r="AR462" s="121" t="s">
        <v>206</v>
      </c>
      <c r="AT462" s="128" t="s">
        <v>68</v>
      </c>
      <c r="AU462" s="128" t="s">
        <v>69</v>
      </c>
      <c r="AY462" s="121" t="s">
        <v>184</v>
      </c>
      <c r="BK462" s="129">
        <f>BK463</f>
        <v>0</v>
      </c>
    </row>
    <row r="463" spans="2:65" s="11" customFormat="1" ht="22.9" customHeight="1">
      <c r="B463" s="120"/>
      <c r="D463" s="121" t="s">
        <v>68</v>
      </c>
      <c r="E463" s="130" t="s">
        <v>1233</v>
      </c>
      <c r="F463" s="130" t="s">
        <v>1234</v>
      </c>
      <c r="I463" s="123"/>
      <c r="J463" s="131">
        <f>BK463</f>
        <v>0</v>
      </c>
      <c r="L463" s="120"/>
      <c r="M463" s="125"/>
      <c r="P463" s="126">
        <f>SUM(P464:P499)</f>
        <v>0</v>
      </c>
      <c r="R463" s="126">
        <f>SUM(R464:R499)</f>
        <v>9.8828309999999995</v>
      </c>
      <c r="T463" s="127">
        <f>SUM(T464:T499)</f>
        <v>0</v>
      </c>
      <c r="AR463" s="121" t="s">
        <v>206</v>
      </c>
      <c r="AT463" s="128" t="s">
        <v>68</v>
      </c>
      <c r="AU463" s="128" t="s">
        <v>76</v>
      </c>
      <c r="AY463" s="121" t="s">
        <v>184</v>
      </c>
      <c r="BK463" s="129">
        <f>SUM(BK464:BK499)</f>
        <v>0</v>
      </c>
    </row>
    <row r="464" spans="2:65" s="1" customFormat="1" ht="37.9" customHeight="1">
      <c r="B464" s="33"/>
      <c r="C464" s="132" t="s">
        <v>753</v>
      </c>
      <c r="D464" s="132" t="s">
        <v>186</v>
      </c>
      <c r="E464" s="133" t="s">
        <v>3452</v>
      </c>
      <c r="F464" s="134" t="s">
        <v>3453</v>
      </c>
      <c r="G464" s="135" t="s">
        <v>313</v>
      </c>
      <c r="H464" s="136">
        <v>12.124000000000001</v>
      </c>
      <c r="I464" s="137"/>
      <c r="J464" s="138">
        <f>ROUND(I464*H464,2)</f>
        <v>0</v>
      </c>
      <c r="K464" s="134" t="s">
        <v>19</v>
      </c>
      <c r="L464" s="33"/>
      <c r="M464" s="139" t="s">
        <v>19</v>
      </c>
      <c r="N464" s="140" t="s">
        <v>40</v>
      </c>
      <c r="P464" s="141">
        <f>O464*H464</f>
        <v>0</v>
      </c>
      <c r="Q464" s="141">
        <v>0</v>
      </c>
      <c r="R464" s="141">
        <f>Q464*H464</f>
        <v>0</v>
      </c>
      <c r="S464" s="141">
        <v>0</v>
      </c>
      <c r="T464" s="142">
        <f>S464*H464</f>
        <v>0</v>
      </c>
      <c r="AR464" s="143" t="s">
        <v>661</v>
      </c>
      <c r="AT464" s="143" t="s">
        <v>186</v>
      </c>
      <c r="AU464" s="143" t="s">
        <v>78</v>
      </c>
      <c r="AY464" s="18" t="s">
        <v>184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8" t="s">
        <v>76</v>
      </c>
      <c r="BK464" s="144">
        <f>ROUND(I464*H464,2)</f>
        <v>0</v>
      </c>
      <c r="BL464" s="18" t="s">
        <v>661</v>
      </c>
      <c r="BM464" s="143" t="s">
        <v>3454</v>
      </c>
    </row>
    <row r="465" spans="2:65" s="1" customFormat="1" ht="29.25">
      <c r="B465" s="33"/>
      <c r="D465" s="145" t="s">
        <v>193</v>
      </c>
      <c r="F465" s="146" t="s">
        <v>3455</v>
      </c>
      <c r="I465" s="147"/>
      <c r="L465" s="33"/>
      <c r="M465" s="148"/>
      <c r="T465" s="54"/>
      <c r="AT465" s="18" t="s">
        <v>193</v>
      </c>
      <c r="AU465" s="18" t="s">
        <v>78</v>
      </c>
    </row>
    <row r="466" spans="2:65" s="12" customFormat="1">
      <c r="B466" s="151"/>
      <c r="D466" s="145" t="s">
        <v>197</v>
      </c>
      <c r="E466" s="152" t="s">
        <v>19</v>
      </c>
      <c r="F466" s="153" t="s">
        <v>3456</v>
      </c>
      <c r="H466" s="154">
        <v>2.629</v>
      </c>
      <c r="I466" s="155"/>
      <c r="L466" s="151"/>
      <c r="M466" s="156"/>
      <c r="T466" s="157"/>
      <c r="AT466" s="152" t="s">
        <v>197</v>
      </c>
      <c r="AU466" s="152" t="s">
        <v>78</v>
      </c>
      <c r="AV466" s="12" t="s">
        <v>78</v>
      </c>
      <c r="AW466" s="12" t="s">
        <v>31</v>
      </c>
      <c r="AX466" s="12" t="s">
        <v>69</v>
      </c>
      <c r="AY466" s="152" t="s">
        <v>184</v>
      </c>
    </row>
    <row r="467" spans="2:65" s="12" customFormat="1">
      <c r="B467" s="151"/>
      <c r="D467" s="145" t="s">
        <v>197</v>
      </c>
      <c r="E467" s="152" t="s">
        <v>19</v>
      </c>
      <c r="F467" s="153" t="s">
        <v>3457</v>
      </c>
      <c r="H467" s="154">
        <v>3.891</v>
      </c>
      <c r="I467" s="155"/>
      <c r="L467" s="151"/>
      <c r="M467" s="156"/>
      <c r="T467" s="157"/>
      <c r="AT467" s="152" t="s">
        <v>197</v>
      </c>
      <c r="AU467" s="152" t="s">
        <v>78</v>
      </c>
      <c r="AV467" s="12" t="s">
        <v>78</v>
      </c>
      <c r="AW467" s="12" t="s">
        <v>31</v>
      </c>
      <c r="AX467" s="12" t="s">
        <v>69</v>
      </c>
      <c r="AY467" s="152" t="s">
        <v>184</v>
      </c>
    </row>
    <row r="468" spans="2:65" s="12" customFormat="1">
      <c r="B468" s="151"/>
      <c r="D468" s="145" t="s">
        <v>197</v>
      </c>
      <c r="E468" s="152" t="s">
        <v>19</v>
      </c>
      <c r="F468" s="153" t="s">
        <v>3458</v>
      </c>
      <c r="H468" s="154">
        <v>0.69499999999999995</v>
      </c>
      <c r="I468" s="155"/>
      <c r="L468" s="151"/>
      <c r="M468" s="156"/>
      <c r="T468" s="157"/>
      <c r="AT468" s="152" t="s">
        <v>197</v>
      </c>
      <c r="AU468" s="152" t="s">
        <v>78</v>
      </c>
      <c r="AV468" s="12" t="s">
        <v>78</v>
      </c>
      <c r="AW468" s="12" t="s">
        <v>31</v>
      </c>
      <c r="AX468" s="12" t="s">
        <v>69</v>
      </c>
      <c r="AY468" s="152" t="s">
        <v>184</v>
      </c>
    </row>
    <row r="469" spans="2:65" s="12" customFormat="1">
      <c r="B469" s="151"/>
      <c r="D469" s="145" t="s">
        <v>197</v>
      </c>
      <c r="E469" s="152" t="s">
        <v>19</v>
      </c>
      <c r="F469" s="153" t="s">
        <v>3459</v>
      </c>
      <c r="H469" s="154">
        <v>0.50700000000000001</v>
      </c>
      <c r="I469" s="155"/>
      <c r="L469" s="151"/>
      <c r="M469" s="156"/>
      <c r="T469" s="157"/>
      <c r="AT469" s="152" t="s">
        <v>197</v>
      </c>
      <c r="AU469" s="152" t="s">
        <v>78</v>
      </c>
      <c r="AV469" s="12" t="s">
        <v>78</v>
      </c>
      <c r="AW469" s="12" t="s">
        <v>31</v>
      </c>
      <c r="AX469" s="12" t="s">
        <v>69</v>
      </c>
      <c r="AY469" s="152" t="s">
        <v>184</v>
      </c>
    </row>
    <row r="470" spans="2:65" s="12" customFormat="1">
      <c r="B470" s="151"/>
      <c r="D470" s="145" t="s">
        <v>197</v>
      </c>
      <c r="E470" s="152" t="s">
        <v>19</v>
      </c>
      <c r="F470" s="153" t="s">
        <v>3460</v>
      </c>
      <c r="H470" s="154">
        <v>0.48199999999999998</v>
      </c>
      <c r="I470" s="155"/>
      <c r="L470" s="151"/>
      <c r="M470" s="156"/>
      <c r="T470" s="157"/>
      <c r="AT470" s="152" t="s">
        <v>197</v>
      </c>
      <c r="AU470" s="152" t="s">
        <v>78</v>
      </c>
      <c r="AV470" s="12" t="s">
        <v>78</v>
      </c>
      <c r="AW470" s="12" t="s">
        <v>31</v>
      </c>
      <c r="AX470" s="12" t="s">
        <v>69</v>
      </c>
      <c r="AY470" s="152" t="s">
        <v>184</v>
      </c>
    </row>
    <row r="471" spans="2:65" s="12" customFormat="1" ht="22.5">
      <c r="B471" s="151"/>
      <c r="D471" s="145" t="s">
        <v>197</v>
      </c>
      <c r="E471" s="152" t="s">
        <v>19</v>
      </c>
      <c r="F471" s="153" t="s">
        <v>3461</v>
      </c>
      <c r="H471" s="154">
        <v>0.61099999999999999</v>
      </c>
      <c r="I471" s="155"/>
      <c r="L471" s="151"/>
      <c r="M471" s="156"/>
      <c r="T471" s="157"/>
      <c r="AT471" s="152" t="s">
        <v>197</v>
      </c>
      <c r="AU471" s="152" t="s">
        <v>78</v>
      </c>
      <c r="AV471" s="12" t="s">
        <v>78</v>
      </c>
      <c r="AW471" s="12" t="s">
        <v>31</v>
      </c>
      <c r="AX471" s="12" t="s">
        <v>69</v>
      </c>
      <c r="AY471" s="152" t="s">
        <v>184</v>
      </c>
    </row>
    <row r="472" spans="2:65" s="12" customFormat="1">
      <c r="B472" s="151"/>
      <c r="D472" s="145" t="s">
        <v>197</v>
      </c>
      <c r="E472" s="152" t="s">
        <v>19</v>
      </c>
      <c r="F472" s="153" t="s">
        <v>3462</v>
      </c>
      <c r="H472" s="154">
        <v>0.61699999999999999</v>
      </c>
      <c r="I472" s="155"/>
      <c r="L472" s="151"/>
      <c r="M472" s="156"/>
      <c r="T472" s="157"/>
      <c r="AT472" s="152" t="s">
        <v>197</v>
      </c>
      <c r="AU472" s="152" t="s">
        <v>78</v>
      </c>
      <c r="AV472" s="12" t="s">
        <v>78</v>
      </c>
      <c r="AW472" s="12" t="s">
        <v>31</v>
      </c>
      <c r="AX472" s="12" t="s">
        <v>69</v>
      </c>
      <c r="AY472" s="152" t="s">
        <v>184</v>
      </c>
    </row>
    <row r="473" spans="2:65" s="12" customFormat="1">
      <c r="B473" s="151"/>
      <c r="D473" s="145" t="s">
        <v>197</v>
      </c>
      <c r="E473" s="152" t="s">
        <v>19</v>
      </c>
      <c r="F473" s="153" t="s">
        <v>3463</v>
      </c>
      <c r="H473" s="154">
        <v>0.66</v>
      </c>
      <c r="I473" s="155"/>
      <c r="L473" s="151"/>
      <c r="M473" s="156"/>
      <c r="T473" s="157"/>
      <c r="AT473" s="152" t="s">
        <v>197</v>
      </c>
      <c r="AU473" s="152" t="s">
        <v>78</v>
      </c>
      <c r="AV473" s="12" t="s">
        <v>78</v>
      </c>
      <c r="AW473" s="12" t="s">
        <v>31</v>
      </c>
      <c r="AX473" s="12" t="s">
        <v>69</v>
      </c>
      <c r="AY473" s="152" t="s">
        <v>184</v>
      </c>
    </row>
    <row r="474" spans="2:65" s="12" customFormat="1">
      <c r="B474" s="151"/>
      <c r="D474" s="145" t="s">
        <v>197</v>
      </c>
      <c r="E474" s="152" t="s">
        <v>19</v>
      </c>
      <c r="F474" s="153" t="s">
        <v>3464</v>
      </c>
      <c r="H474" s="154">
        <v>0.68799999999999994</v>
      </c>
      <c r="I474" s="155"/>
      <c r="L474" s="151"/>
      <c r="M474" s="156"/>
      <c r="T474" s="157"/>
      <c r="AT474" s="152" t="s">
        <v>197</v>
      </c>
      <c r="AU474" s="152" t="s">
        <v>78</v>
      </c>
      <c r="AV474" s="12" t="s">
        <v>78</v>
      </c>
      <c r="AW474" s="12" t="s">
        <v>31</v>
      </c>
      <c r="AX474" s="12" t="s">
        <v>69</v>
      </c>
      <c r="AY474" s="152" t="s">
        <v>184</v>
      </c>
    </row>
    <row r="475" spans="2:65" s="12" customFormat="1">
      <c r="B475" s="151"/>
      <c r="D475" s="145" t="s">
        <v>197</v>
      </c>
      <c r="E475" s="152" t="s">
        <v>19</v>
      </c>
      <c r="F475" s="153" t="s">
        <v>3465</v>
      </c>
      <c r="H475" s="154">
        <v>0.26600000000000001</v>
      </c>
      <c r="I475" s="155"/>
      <c r="L475" s="151"/>
      <c r="M475" s="156"/>
      <c r="T475" s="157"/>
      <c r="AT475" s="152" t="s">
        <v>197</v>
      </c>
      <c r="AU475" s="152" t="s">
        <v>78</v>
      </c>
      <c r="AV475" s="12" t="s">
        <v>78</v>
      </c>
      <c r="AW475" s="12" t="s">
        <v>31</v>
      </c>
      <c r="AX475" s="12" t="s">
        <v>69</v>
      </c>
      <c r="AY475" s="152" t="s">
        <v>184</v>
      </c>
    </row>
    <row r="476" spans="2:65" s="12" customFormat="1" ht="22.5">
      <c r="B476" s="151"/>
      <c r="D476" s="145" t="s">
        <v>197</v>
      </c>
      <c r="E476" s="152" t="s">
        <v>19</v>
      </c>
      <c r="F476" s="153" t="s">
        <v>3466</v>
      </c>
      <c r="H476" s="154">
        <v>0.52800000000000002</v>
      </c>
      <c r="I476" s="155"/>
      <c r="L476" s="151"/>
      <c r="M476" s="156"/>
      <c r="T476" s="157"/>
      <c r="AT476" s="152" t="s">
        <v>197</v>
      </c>
      <c r="AU476" s="152" t="s">
        <v>78</v>
      </c>
      <c r="AV476" s="12" t="s">
        <v>78</v>
      </c>
      <c r="AW476" s="12" t="s">
        <v>31</v>
      </c>
      <c r="AX476" s="12" t="s">
        <v>69</v>
      </c>
      <c r="AY476" s="152" t="s">
        <v>184</v>
      </c>
    </row>
    <row r="477" spans="2:65" s="12" customFormat="1">
      <c r="B477" s="151"/>
      <c r="D477" s="145" t="s">
        <v>197</v>
      </c>
      <c r="E477" s="152" t="s">
        <v>19</v>
      </c>
      <c r="F477" s="153" t="s">
        <v>3467</v>
      </c>
      <c r="H477" s="154">
        <v>0.55000000000000004</v>
      </c>
      <c r="I477" s="155"/>
      <c r="L477" s="151"/>
      <c r="M477" s="156"/>
      <c r="T477" s="157"/>
      <c r="AT477" s="152" t="s">
        <v>197</v>
      </c>
      <c r="AU477" s="152" t="s">
        <v>78</v>
      </c>
      <c r="AV477" s="12" t="s">
        <v>78</v>
      </c>
      <c r="AW477" s="12" t="s">
        <v>31</v>
      </c>
      <c r="AX477" s="12" t="s">
        <v>69</v>
      </c>
      <c r="AY477" s="152" t="s">
        <v>184</v>
      </c>
    </row>
    <row r="478" spans="2:65" s="13" customFormat="1">
      <c r="B478" s="158"/>
      <c r="D478" s="145" t="s">
        <v>197</v>
      </c>
      <c r="E478" s="159" t="s">
        <v>19</v>
      </c>
      <c r="F478" s="160" t="s">
        <v>205</v>
      </c>
      <c r="H478" s="161">
        <v>12.124000000000001</v>
      </c>
      <c r="I478" s="162"/>
      <c r="L478" s="158"/>
      <c r="M478" s="163"/>
      <c r="T478" s="164"/>
      <c r="AT478" s="159" t="s">
        <v>197</v>
      </c>
      <c r="AU478" s="159" t="s">
        <v>78</v>
      </c>
      <c r="AV478" s="13" t="s">
        <v>191</v>
      </c>
      <c r="AW478" s="13" t="s">
        <v>31</v>
      </c>
      <c r="AX478" s="13" t="s">
        <v>76</v>
      </c>
      <c r="AY478" s="159" t="s">
        <v>184</v>
      </c>
    </row>
    <row r="479" spans="2:65" s="1" customFormat="1" ht="33" customHeight="1">
      <c r="B479" s="33"/>
      <c r="C479" s="132" t="s">
        <v>771</v>
      </c>
      <c r="D479" s="132" t="s">
        <v>186</v>
      </c>
      <c r="E479" s="133" t="s">
        <v>3468</v>
      </c>
      <c r="F479" s="134" t="s">
        <v>3469</v>
      </c>
      <c r="G479" s="135" t="s">
        <v>345</v>
      </c>
      <c r="H479" s="136">
        <v>244.815</v>
      </c>
      <c r="I479" s="137"/>
      <c r="J479" s="138">
        <f>ROUND(I479*H479,2)</f>
        <v>0</v>
      </c>
      <c r="K479" s="134" t="s">
        <v>190</v>
      </c>
      <c r="L479" s="33"/>
      <c r="M479" s="139" t="s">
        <v>19</v>
      </c>
      <c r="N479" s="140" t="s">
        <v>40</v>
      </c>
      <c r="P479" s="141">
        <f>O479*H479</f>
        <v>0</v>
      </c>
      <c r="Q479" s="141">
        <v>0</v>
      </c>
      <c r="R479" s="141">
        <f>Q479*H479</f>
        <v>0</v>
      </c>
      <c r="S479" s="141">
        <v>0</v>
      </c>
      <c r="T479" s="142">
        <f>S479*H479</f>
        <v>0</v>
      </c>
      <c r="AR479" s="143" t="s">
        <v>191</v>
      </c>
      <c r="AT479" s="143" t="s">
        <v>186</v>
      </c>
      <c r="AU479" s="143" t="s">
        <v>78</v>
      </c>
      <c r="AY479" s="18" t="s">
        <v>184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8" t="s">
        <v>76</v>
      </c>
      <c r="BK479" s="144">
        <f>ROUND(I479*H479,2)</f>
        <v>0</v>
      </c>
      <c r="BL479" s="18" t="s">
        <v>191</v>
      </c>
      <c r="BM479" s="143" t="s">
        <v>3470</v>
      </c>
    </row>
    <row r="480" spans="2:65" s="1" customFormat="1" ht="19.5">
      <c r="B480" s="33"/>
      <c r="D480" s="145" t="s">
        <v>193</v>
      </c>
      <c r="F480" s="146" t="s">
        <v>3471</v>
      </c>
      <c r="I480" s="147"/>
      <c r="L480" s="33"/>
      <c r="M480" s="148"/>
      <c r="T480" s="54"/>
      <c r="AT480" s="18" t="s">
        <v>193</v>
      </c>
      <c r="AU480" s="18" t="s">
        <v>78</v>
      </c>
    </row>
    <row r="481" spans="2:65" s="1" customFormat="1">
      <c r="B481" s="33"/>
      <c r="D481" s="149" t="s">
        <v>195</v>
      </c>
      <c r="F481" s="150" t="s">
        <v>3472</v>
      </c>
      <c r="I481" s="147"/>
      <c r="L481" s="33"/>
      <c r="M481" s="148"/>
      <c r="T481" s="54"/>
      <c r="AT481" s="18" t="s">
        <v>195</v>
      </c>
      <c r="AU481" s="18" t="s">
        <v>78</v>
      </c>
    </row>
    <row r="482" spans="2:65" s="12" customFormat="1">
      <c r="B482" s="151"/>
      <c r="D482" s="145" t="s">
        <v>197</v>
      </c>
      <c r="E482" s="152" t="s">
        <v>19</v>
      </c>
      <c r="F482" s="153" t="s">
        <v>3473</v>
      </c>
      <c r="H482" s="154">
        <v>40.585000000000001</v>
      </c>
      <c r="I482" s="155"/>
      <c r="L482" s="151"/>
      <c r="M482" s="156"/>
      <c r="T482" s="157"/>
      <c r="AT482" s="152" t="s">
        <v>197</v>
      </c>
      <c r="AU482" s="152" t="s">
        <v>78</v>
      </c>
      <c r="AV482" s="12" t="s">
        <v>78</v>
      </c>
      <c r="AW482" s="12" t="s">
        <v>31</v>
      </c>
      <c r="AX482" s="12" t="s">
        <v>69</v>
      </c>
      <c r="AY482" s="152" t="s">
        <v>184</v>
      </c>
    </row>
    <row r="483" spans="2:65" s="12" customFormat="1">
      <c r="B483" s="151"/>
      <c r="D483" s="145" t="s">
        <v>197</v>
      </c>
      <c r="E483" s="152" t="s">
        <v>19</v>
      </c>
      <c r="F483" s="153" t="s">
        <v>3474</v>
      </c>
      <c r="H483" s="154">
        <v>62.965000000000003</v>
      </c>
      <c r="I483" s="155"/>
      <c r="L483" s="151"/>
      <c r="M483" s="156"/>
      <c r="T483" s="157"/>
      <c r="AT483" s="152" t="s">
        <v>197</v>
      </c>
      <c r="AU483" s="152" t="s">
        <v>78</v>
      </c>
      <c r="AV483" s="12" t="s">
        <v>78</v>
      </c>
      <c r="AW483" s="12" t="s">
        <v>31</v>
      </c>
      <c r="AX483" s="12" t="s">
        <v>69</v>
      </c>
      <c r="AY483" s="152" t="s">
        <v>184</v>
      </c>
    </row>
    <row r="484" spans="2:65" s="12" customFormat="1">
      <c r="B484" s="151"/>
      <c r="D484" s="145" t="s">
        <v>197</v>
      </c>
      <c r="E484" s="152" t="s">
        <v>19</v>
      </c>
      <c r="F484" s="153" t="s">
        <v>3475</v>
      </c>
      <c r="H484" s="154">
        <v>78.3</v>
      </c>
      <c r="I484" s="155"/>
      <c r="L484" s="151"/>
      <c r="M484" s="156"/>
      <c r="T484" s="157"/>
      <c r="AT484" s="152" t="s">
        <v>197</v>
      </c>
      <c r="AU484" s="152" t="s">
        <v>78</v>
      </c>
      <c r="AV484" s="12" t="s">
        <v>78</v>
      </c>
      <c r="AW484" s="12" t="s">
        <v>31</v>
      </c>
      <c r="AX484" s="12" t="s">
        <v>69</v>
      </c>
      <c r="AY484" s="152" t="s">
        <v>184</v>
      </c>
    </row>
    <row r="485" spans="2:65" s="12" customFormat="1">
      <c r="B485" s="151"/>
      <c r="D485" s="145" t="s">
        <v>197</v>
      </c>
      <c r="E485" s="152" t="s">
        <v>19</v>
      </c>
      <c r="F485" s="153" t="s">
        <v>3476</v>
      </c>
      <c r="H485" s="154">
        <v>62.965000000000003</v>
      </c>
      <c r="I485" s="155"/>
      <c r="L485" s="151"/>
      <c r="M485" s="156"/>
      <c r="T485" s="157"/>
      <c r="AT485" s="152" t="s">
        <v>197</v>
      </c>
      <c r="AU485" s="152" t="s">
        <v>78</v>
      </c>
      <c r="AV485" s="12" t="s">
        <v>78</v>
      </c>
      <c r="AW485" s="12" t="s">
        <v>31</v>
      </c>
      <c r="AX485" s="12" t="s">
        <v>69</v>
      </c>
      <c r="AY485" s="152" t="s">
        <v>184</v>
      </c>
    </row>
    <row r="486" spans="2:65" s="13" customFormat="1">
      <c r="B486" s="158"/>
      <c r="D486" s="145" t="s">
        <v>197</v>
      </c>
      <c r="E486" s="159" t="s">
        <v>19</v>
      </c>
      <c r="F486" s="160" t="s">
        <v>205</v>
      </c>
      <c r="H486" s="161">
        <v>244.815</v>
      </c>
      <c r="I486" s="162"/>
      <c r="L486" s="158"/>
      <c r="M486" s="163"/>
      <c r="T486" s="164"/>
      <c r="AT486" s="159" t="s">
        <v>197</v>
      </c>
      <c r="AU486" s="159" t="s">
        <v>78</v>
      </c>
      <c r="AV486" s="13" t="s">
        <v>191</v>
      </c>
      <c r="AW486" s="13" t="s">
        <v>31</v>
      </c>
      <c r="AX486" s="13" t="s">
        <v>76</v>
      </c>
      <c r="AY486" s="159" t="s">
        <v>184</v>
      </c>
    </row>
    <row r="487" spans="2:65" s="1" customFormat="1" ht="24.2" customHeight="1">
      <c r="B487" s="33"/>
      <c r="C487" s="132" t="s">
        <v>789</v>
      </c>
      <c r="D487" s="132" t="s">
        <v>186</v>
      </c>
      <c r="E487" s="133" t="s">
        <v>3477</v>
      </c>
      <c r="F487" s="134" t="s">
        <v>3478</v>
      </c>
      <c r="G487" s="135" t="s">
        <v>345</v>
      </c>
      <c r="H487" s="136">
        <v>287.80599999999998</v>
      </c>
      <c r="I487" s="137"/>
      <c r="J487" s="138">
        <f>ROUND(I487*H487,2)</f>
        <v>0</v>
      </c>
      <c r="K487" s="134" t="s">
        <v>190</v>
      </c>
      <c r="L487" s="33"/>
      <c r="M487" s="139" t="s">
        <v>19</v>
      </c>
      <c r="N487" s="140" t="s">
        <v>40</v>
      </c>
      <c r="P487" s="141">
        <f>O487*H487</f>
        <v>0</v>
      </c>
      <c r="Q487" s="141">
        <v>0</v>
      </c>
      <c r="R487" s="141">
        <f>Q487*H487</f>
        <v>0</v>
      </c>
      <c r="S487" s="141">
        <v>0</v>
      </c>
      <c r="T487" s="142">
        <f>S487*H487</f>
        <v>0</v>
      </c>
      <c r="AR487" s="143" t="s">
        <v>191</v>
      </c>
      <c r="AT487" s="143" t="s">
        <v>186</v>
      </c>
      <c r="AU487" s="143" t="s">
        <v>78</v>
      </c>
      <c r="AY487" s="18" t="s">
        <v>184</v>
      </c>
      <c r="BE487" s="144">
        <f>IF(N487="základní",J487,0)</f>
        <v>0</v>
      </c>
      <c r="BF487" s="144">
        <f>IF(N487="snížená",J487,0)</f>
        <v>0</v>
      </c>
      <c r="BG487" s="144">
        <f>IF(N487="zákl. přenesená",J487,0)</f>
        <v>0</v>
      </c>
      <c r="BH487" s="144">
        <f>IF(N487="sníž. přenesená",J487,0)</f>
        <v>0</v>
      </c>
      <c r="BI487" s="144">
        <f>IF(N487="nulová",J487,0)</f>
        <v>0</v>
      </c>
      <c r="BJ487" s="18" t="s">
        <v>76</v>
      </c>
      <c r="BK487" s="144">
        <f>ROUND(I487*H487,2)</f>
        <v>0</v>
      </c>
      <c r="BL487" s="18" t="s">
        <v>191</v>
      </c>
      <c r="BM487" s="143" t="s">
        <v>3479</v>
      </c>
    </row>
    <row r="488" spans="2:65" s="1" customFormat="1" ht="19.5">
      <c r="B488" s="33"/>
      <c r="D488" s="145" t="s">
        <v>193</v>
      </c>
      <c r="F488" s="146" t="s">
        <v>3480</v>
      </c>
      <c r="I488" s="147"/>
      <c r="L488" s="33"/>
      <c r="M488" s="148"/>
      <c r="T488" s="54"/>
      <c r="AT488" s="18" t="s">
        <v>193</v>
      </c>
      <c r="AU488" s="18" t="s">
        <v>78</v>
      </c>
    </row>
    <row r="489" spans="2:65" s="1" customFormat="1">
      <c r="B489" s="33"/>
      <c r="D489" s="149" t="s">
        <v>195</v>
      </c>
      <c r="F489" s="150" t="s">
        <v>3481</v>
      </c>
      <c r="I489" s="147"/>
      <c r="L489" s="33"/>
      <c r="M489" s="148"/>
      <c r="T489" s="54"/>
      <c r="AT489" s="18" t="s">
        <v>195</v>
      </c>
      <c r="AU489" s="18" t="s">
        <v>78</v>
      </c>
    </row>
    <row r="490" spans="2:65" s="12" customFormat="1">
      <c r="B490" s="151"/>
      <c r="D490" s="145" t="s">
        <v>197</v>
      </c>
      <c r="E490" s="152" t="s">
        <v>19</v>
      </c>
      <c r="F490" s="153" t="s">
        <v>3354</v>
      </c>
      <c r="H490" s="154">
        <v>168.17</v>
      </c>
      <c r="I490" s="155"/>
      <c r="L490" s="151"/>
      <c r="M490" s="156"/>
      <c r="T490" s="157"/>
      <c r="AT490" s="152" t="s">
        <v>197</v>
      </c>
      <c r="AU490" s="152" t="s">
        <v>78</v>
      </c>
      <c r="AV490" s="12" t="s">
        <v>78</v>
      </c>
      <c r="AW490" s="12" t="s">
        <v>31</v>
      </c>
      <c r="AX490" s="12" t="s">
        <v>69</v>
      </c>
      <c r="AY490" s="152" t="s">
        <v>184</v>
      </c>
    </row>
    <row r="491" spans="2:65" s="12" customFormat="1">
      <c r="B491" s="151"/>
      <c r="D491" s="145" t="s">
        <v>197</v>
      </c>
      <c r="E491" s="152" t="s">
        <v>19</v>
      </c>
      <c r="F491" s="153" t="s">
        <v>3482</v>
      </c>
      <c r="H491" s="154">
        <v>96.885999999999996</v>
      </c>
      <c r="I491" s="155"/>
      <c r="L491" s="151"/>
      <c r="M491" s="156"/>
      <c r="T491" s="157"/>
      <c r="AT491" s="152" t="s">
        <v>197</v>
      </c>
      <c r="AU491" s="152" t="s">
        <v>78</v>
      </c>
      <c r="AV491" s="12" t="s">
        <v>78</v>
      </c>
      <c r="AW491" s="12" t="s">
        <v>31</v>
      </c>
      <c r="AX491" s="12" t="s">
        <v>69</v>
      </c>
      <c r="AY491" s="152" t="s">
        <v>184</v>
      </c>
    </row>
    <row r="492" spans="2:65" s="12" customFormat="1">
      <c r="B492" s="151"/>
      <c r="D492" s="145" t="s">
        <v>197</v>
      </c>
      <c r="E492" s="152" t="s">
        <v>19</v>
      </c>
      <c r="F492" s="153" t="s">
        <v>3356</v>
      </c>
      <c r="H492" s="154">
        <v>22.75</v>
      </c>
      <c r="I492" s="155"/>
      <c r="L492" s="151"/>
      <c r="M492" s="156"/>
      <c r="T492" s="157"/>
      <c r="AT492" s="152" t="s">
        <v>197</v>
      </c>
      <c r="AU492" s="152" t="s">
        <v>78</v>
      </c>
      <c r="AV492" s="12" t="s">
        <v>78</v>
      </c>
      <c r="AW492" s="12" t="s">
        <v>31</v>
      </c>
      <c r="AX492" s="12" t="s">
        <v>69</v>
      </c>
      <c r="AY492" s="152" t="s">
        <v>184</v>
      </c>
    </row>
    <row r="493" spans="2:65" s="13" customFormat="1">
      <c r="B493" s="158"/>
      <c r="D493" s="145" t="s">
        <v>197</v>
      </c>
      <c r="E493" s="159" t="s">
        <v>19</v>
      </c>
      <c r="F493" s="160" t="s">
        <v>205</v>
      </c>
      <c r="H493" s="161">
        <v>287.80599999999998</v>
      </c>
      <c r="I493" s="162"/>
      <c r="L493" s="158"/>
      <c r="M493" s="163"/>
      <c r="T493" s="164"/>
      <c r="AT493" s="159" t="s">
        <v>197</v>
      </c>
      <c r="AU493" s="159" t="s">
        <v>78</v>
      </c>
      <c r="AV493" s="13" t="s">
        <v>191</v>
      </c>
      <c r="AW493" s="13" t="s">
        <v>31</v>
      </c>
      <c r="AX493" s="13" t="s">
        <v>76</v>
      </c>
      <c r="AY493" s="159" t="s">
        <v>184</v>
      </c>
    </row>
    <row r="494" spans="2:65" s="1" customFormat="1" ht="37.9" customHeight="1">
      <c r="B494" s="33"/>
      <c r="C494" s="171" t="s">
        <v>795</v>
      </c>
      <c r="D494" s="171" t="s">
        <v>557</v>
      </c>
      <c r="E494" s="172" t="s">
        <v>3483</v>
      </c>
      <c r="F494" s="173" t="s">
        <v>3484</v>
      </c>
      <c r="G494" s="174" t="s">
        <v>345</v>
      </c>
      <c r="H494" s="175">
        <v>256.2</v>
      </c>
      <c r="I494" s="176"/>
      <c r="J494" s="177">
        <f>ROUND(I494*H494,2)</f>
        <v>0</v>
      </c>
      <c r="K494" s="173" t="s">
        <v>190</v>
      </c>
      <c r="L494" s="178"/>
      <c r="M494" s="179" t="s">
        <v>19</v>
      </c>
      <c r="N494" s="180" t="s">
        <v>40</v>
      </c>
      <c r="P494" s="141">
        <f>O494*H494</f>
        <v>0</v>
      </c>
      <c r="Q494" s="141">
        <v>2.1000000000000001E-2</v>
      </c>
      <c r="R494" s="141">
        <f>Q494*H494</f>
        <v>5.3802000000000003</v>
      </c>
      <c r="S494" s="141">
        <v>0</v>
      </c>
      <c r="T494" s="142">
        <f>S494*H494</f>
        <v>0</v>
      </c>
      <c r="AR494" s="143" t="s">
        <v>238</v>
      </c>
      <c r="AT494" s="143" t="s">
        <v>557</v>
      </c>
      <c r="AU494" s="143" t="s">
        <v>78</v>
      </c>
      <c r="AY494" s="18" t="s">
        <v>184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8" t="s">
        <v>76</v>
      </c>
      <c r="BK494" s="144">
        <f>ROUND(I494*H494,2)</f>
        <v>0</v>
      </c>
      <c r="BL494" s="18" t="s">
        <v>191</v>
      </c>
      <c r="BM494" s="143" t="s">
        <v>3485</v>
      </c>
    </row>
    <row r="495" spans="2:65" s="1" customFormat="1" ht="29.25">
      <c r="B495" s="33"/>
      <c r="D495" s="145" t="s">
        <v>193</v>
      </c>
      <c r="F495" s="146" t="s">
        <v>3484</v>
      </c>
      <c r="I495" s="147"/>
      <c r="L495" s="33"/>
      <c r="M495" s="148"/>
      <c r="T495" s="54"/>
      <c r="AT495" s="18" t="s">
        <v>193</v>
      </c>
      <c r="AU495" s="18" t="s">
        <v>78</v>
      </c>
    </row>
    <row r="496" spans="2:65" s="12" customFormat="1">
      <c r="B496" s="151"/>
      <c r="D496" s="145" t="s">
        <v>197</v>
      </c>
      <c r="E496" s="152" t="s">
        <v>19</v>
      </c>
      <c r="F496" s="153" t="s">
        <v>3486</v>
      </c>
      <c r="H496" s="154">
        <v>256.2</v>
      </c>
      <c r="I496" s="155"/>
      <c r="L496" s="151"/>
      <c r="M496" s="156"/>
      <c r="T496" s="157"/>
      <c r="AT496" s="152" t="s">
        <v>197</v>
      </c>
      <c r="AU496" s="152" t="s">
        <v>78</v>
      </c>
      <c r="AV496" s="12" t="s">
        <v>78</v>
      </c>
      <c r="AW496" s="12" t="s">
        <v>31</v>
      </c>
      <c r="AX496" s="12" t="s">
        <v>76</v>
      </c>
      <c r="AY496" s="152" t="s">
        <v>184</v>
      </c>
    </row>
    <row r="497" spans="2:65" s="1" customFormat="1" ht="33" customHeight="1">
      <c r="B497" s="33"/>
      <c r="C497" s="171" t="s">
        <v>810</v>
      </c>
      <c r="D497" s="171" t="s">
        <v>557</v>
      </c>
      <c r="E497" s="172" t="s">
        <v>3487</v>
      </c>
      <c r="F497" s="173" t="s">
        <v>3488</v>
      </c>
      <c r="G497" s="174" t="s">
        <v>345</v>
      </c>
      <c r="H497" s="175">
        <v>302.19</v>
      </c>
      <c r="I497" s="176"/>
      <c r="J497" s="177">
        <f>ROUND(I497*H497,2)</f>
        <v>0</v>
      </c>
      <c r="K497" s="173" t="s">
        <v>19</v>
      </c>
      <c r="L497" s="178"/>
      <c r="M497" s="179" t="s">
        <v>19</v>
      </c>
      <c r="N497" s="180" t="s">
        <v>40</v>
      </c>
      <c r="P497" s="141">
        <f>O497*H497</f>
        <v>0</v>
      </c>
      <c r="Q497" s="141">
        <v>1.49E-2</v>
      </c>
      <c r="R497" s="141">
        <f>Q497*H497</f>
        <v>4.502631</v>
      </c>
      <c r="S497" s="141">
        <v>0</v>
      </c>
      <c r="T497" s="142">
        <f>S497*H497</f>
        <v>0</v>
      </c>
      <c r="AR497" s="143" t="s">
        <v>238</v>
      </c>
      <c r="AT497" s="143" t="s">
        <v>557</v>
      </c>
      <c r="AU497" s="143" t="s">
        <v>78</v>
      </c>
      <c r="AY497" s="18" t="s">
        <v>184</v>
      </c>
      <c r="BE497" s="144">
        <f>IF(N497="základní",J497,0)</f>
        <v>0</v>
      </c>
      <c r="BF497" s="144">
        <f>IF(N497="snížená",J497,0)</f>
        <v>0</v>
      </c>
      <c r="BG497" s="144">
        <f>IF(N497="zákl. přenesená",J497,0)</f>
        <v>0</v>
      </c>
      <c r="BH497" s="144">
        <f>IF(N497="sníž. přenesená",J497,0)</f>
        <v>0</v>
      </c>
      <c r="BI497" s="144">
        <f>IF(N497="nulová",J497,0)</f>
        <v>0</v>
      </c>
      <c r="BJ497" s="18" t="s">
        <v>76</v>
      </c>
      <c r="BK497" s="144">
        <f>ROUND(I497*H497,2)</f>
        <v>0</v>
      </c>
      <c r="BL497" s="18" t="s">
        <v>191</v>
      </c>
      <c r="BM497" s="143" t="s">
        <v>3489</v>
      </c>
    </row>
    <row r="498" spans="2:65" s="1" customFormat="1" ht="48.75">
      <c r="B498" s="33"/>
      <c r="D498" s="145" t="s">
        <v>193</v>
      </c>
      <c r="F498" s="146" t="s">
        <v>3490</v>
      </c>
      <c r="I498" s="147"/>
      <c r="L498" s="33"/>
      <c r="M498" s="148"/>
      <c r="T498" s="54"/>
      <c r="AT498" s="18" t="s">
        <v>193</v>
      </c>
      <c r="AU498" s="18" t="s">
        <v>78</v>
      </c>
    </row>
    <row r="499" spans="2:65" s="12" customFormat="1">
      <c r="B499" s="151"/>
      <c r="D499" s="145" t="s">
        <v>197</v>
      </c>
      <c r="E499" s="152" t="s">
        <v>19</v>
      </c>
      <c r="F499" s="153" t="s">
        <v>3491</v>
      </c>
      <c r="H499" s="154">
        <v>302.19</v>
      </c>
      <c r="I499" s="155"/>
      <c r="L499" s="151"/>
      <c r="M499" s="156"/>
      <c r="T499" s="157"/>
      <c r="AT499" s="152" t="s">
        <v>197</v>
      </c>
      <c r="AU499" s="152" t="s">
        <v>78</v>
      </c>
      <c r="AV499" s="12" t="s">
        <v>78</v>
      </c>
      <c r="AW499" s="12" t="s">
        <v>31</v>
      </c>
      <c r="AX499" s="12" t="s">
        <v>76</v>
      </c>
      <c r="AY499" s="152" t="s">
        <v>184</v>
      </c>
    </row>
    <row r="500" spans="2:65" s="11" customFormat="1" ht="25.9" customHeight="1">
      <c r="B500" s="120"/>
      <c r="D500" s="121" t="s">
        <v>68</v>
      </c>
      <c r="E500" s="122" t="s">
        <v>3492</v>
      </c>
      <c r="F500" s="122" t="s">
        <v>3493</v>
      </c>
      <c r="I500" s="123"/>
      <c r="J500" s="124">
        <f>BK500</f>
        <v>0</v>
      </c>
      <c r="L500" s="120"/>
      <c r="M500" s="125"/>
      <c r="P500" s="126">
        <f>P501+P504</f>
        <v>0</v>
      </c>
      <c r="R500" s="126">
        <f>R501+R504</f>
        <v>0</v>
      </c>
      <c r="T500" s="127">
        <f>T501+T504</f>
        <v>0</v>
      </c>
      <c r="AR500" s="121" t="s">
        <v>218</v>
      </c>
      <c r="AT500" s="128" t="s">
        <v>68</v>
      </c>
      <c r="AU500" s="128" t="s">
        <v>69</v>
      </c>
      <c r="AY500" s="121" t="s">
        <v>184</v>
      </c>
      <c r="BK500" s="129">
        <f>BK501+BK504</f>
        <v>0</v>
      </c>
    </row>
    <row r="501" spans="2:65" s="11" customFormat="1" ht="22.9" customHeight="1">
      <c r="B501" s="120"/>
      <c r="D501" s="121" t="s">
        <v>68</v>
      </c>
      <c r="E501" s="130" t="s">
        <v>3494</v>
      </c>
      <c r="F501" s="130" t="s">
        <v>3495</v>
      </c>
      <c r="I501" s="123"/>
      <c r="J501" s="131">
        <f>BK501</f>
        <v>0</v>
      </c>
      <c r="L501" s="120"/>
      <c r="M501" s="125"/>
      <c r="P501" s="126">
        <f>SUM(P502:P503)</f>
        <v>0</v>
      </c>
      <c r="R501" s="126">
        <f>SUM(R502:R503)</f>
        <v>0</v>
      </c>
      <c r="T501" s="127">
        <f>SUM(T502:T503)</f>
        <v>0</v>
      </c>
      <c r="AR501" s="121" t="s">
        <v>218</v>
      </c>
      <c r="AT501" s="128" t="s">
        <v>68</v>
      </c>
      <c r="AU501" s="128" t="s">
        <v>76</v>
      </c>
      <c r="AY501" s="121" t="s">
        <v>184</v>
      </c>
      <c r="BK501" s="129">
        <f>SUM(BK502:BK503)</f>
        <v>0</v>
      </c>
    </row>
    <row r="502" spans="2:65" s="1" customFormat="1" ht="24.2" customHeight="1">
      <c r="B502" s="33"/>
      <c r="C502" s="132" t="s">
        <v>819</v>
      </c>
      <c r="D502" s="132" t="s">
        <v>186</v>
      </c>
      <c r="E502" s="133" t="s">
        <v>3496</v>
      </c>
      <c r="F502" s="134" t="s">
        <v>3497</v>
      </c>
      <c r="G502" s="135" t="s">
        <v>3498</v>
      </c>
      <c r="H502" s="136">
        <v>1</v>
      </c>
      <c r="I502" s="137"/>
      <c r="J502" s="138">
        <f>ROUND(I502*H502,2)</f>
        <v>0</v>
      </c>
      <c r="K502" s="134" t="s">
        <v>19</v>
      </c>
      <c r="L502" s="33"/>
      <c r="M502" s="139" t="s">
        <v>19</v>
      </c>
      <c r="N502" s="140" t="s">
        <v>40</v>
      </c>
      <c r="P502" s="141">
        <f>O502*H502</f>
        <v>0</v>
      </c>
      <c r="Q502" s="141">
        <v>0</v>
      </c>
      <c r="R502" s="141">
        <f>Q502*H502</f>
        <v>0</v>
      </c>
      <c r="S502" s="141">
        <v>0</v>
      </c>
      <c r="T502" s="142">
        <f>S502*H502</f>
        <v>0</v>
      </c>
      <c r="AR502" s="143" t="s">
        <v>3499</v>
      </c>
      <c r="AT502" s="143" t="s">
        <v>186</v>
      </c>
      <c r="AU502" s="143" t="s">
        <v>78</v>
      </c>
      <c r="AY502" s="18" t="s">
        <v>184</v>
      </c>
      <c r="BE502" s="144">
        <f>IF(N502="základní",J502,0)</f>
        <v>0</v>
      </c>
      <c r="BF502" s="144">
        <f>IF(N502="snížená",J502,0)</f>
        <v>0</v>
      </c>
      <c r="BG502" s="144">
        <f>IF(N502="zákl. přenesená",J502,0)</f>
        <v>0</v>
      </c>
      <c r="BH502" s="144">
        <f>IF(N502="sníž. přenesená",J502,0)</f>
        <v>0</v>
      </c>
      <c r="BI502" s="144">
        <f>IF(N502="nulová",J502,0)</f>
        <v>0</v>
      </c>
      <c r="BJ502" s="18" t="s">
        <v>76</v>
      </c>
      <c r="BK502" s="144">
        <f>ROUND(I502*H502,2)</f>
        <v>0</v>
      </c>
      <c r="BL502" s="18" t="s">
        <v>3499</v>
      </c>
      <c r="BM502" s="143" t="s">
        <v>3500</v>
      </c>
    </row>
    <row r="503" spans="2:65" s="1" customFormat="1">
      <c r="B503" s="33"/>
      <c r="D503" s="145" t="s">
        <v>193</v>
      </c>
      <c r="F503" s="146" t="s">
        <v>3497</v>
      </c>
      <c r="I503" s="147"/>
      <c r="L503" s="33"/>
      <c r="M503" s="148"/>
      <c r="T503" s="54"/>
      <c r="AT503" s="18" t="s">
        <v>193</v>
      </c>
      <c r="AU503" s="18" t="s">
        <v>78</v>
      </c>
    </row>
    <row r="504" spans="2:65" s="11" customFormat="1" ht="22.9" customHeight="1">
      <c r="B504" s="120"/>
      <c r="D504" s="121" t="s">
        <v>68</v>
      </c>
      <c r="E504" s="130" t="s">
        <v>3501</v>
      </c>
      <c r="F504" s="130" t="s">
        <v>3502</v>
      </c>
      <c r="I504" s="123"/>
      <c r="J504" s="131">
        <f>BK504</f>
        <v>0</v>
      </c>
      <c r="L504" s="120"/>
      <c r="M504" s="125"/>
      <c r="P504" s="126">
        <f>SUM(P505:P507)</f>
        <v>0</v>
      </c>
      <c r="R504" s="126">
        <f>SUM(R505:R507)</f>
        <v>0</v>
      </c>
      <c r="T504" s="127">
        <f>SUM(T505:T507)</f>
        <v>0</v>
      </c>
      <c r="AR504" s="121" t="s">
        <v>218</v>
      </c>
      <c r="AT504" s="128" t="s">
        <v>68</v>
      </c>
      <c r="AU504" s="128" t="s">
        <v>76</v>
      </c>
      <c r="AY504" s="121" t="s">
        <v>184</v>
      </c>
      <c r="BK504" s="129">
        <f>SUM(BK505:BK507)</f>
        <v>0</v>
      </c>
    </row>
    <row r="505" spans="2:65" s="1" customFormat="1" ht="33" customHeight="1">
      <c r="B505" s="33"/>
      <c r="C505" s="132" t="s">
        <v>826</v>
      </c>
      <c r="D505" s="132" t="s">
        <v>186</v>
      </c>
      <c r="E505" s="133" t="s">
        <v>3503</v>
      </c>
      <c r="F505" s="134" t="s">
        <v>3504</v>
      </c>
      <c r="G505" s="135" t="s">
        <v>3505</v>
      </c>
      <c r="H505" s="136">
        <v>1</v>
      </c>
      <c r="I505" s="137"/>
      <c r="J505" s="138">
        <f>ROUND(I505*H505,2)</f>
        <v>0</v>
      </c>
      <c r="K505" s="134" t="s">
        <v>19</v>
      </c>
      <c r="L505" s="33"/>
      <c r="M505" s="139" t="s">
        <v>19</v>
      </c>
      <c r="N505" s="140" t="s">
        <v>40</v>
      </c>
      <c r="P505" s="141">
        <f>O505*H505</f>
        <v>0</v>
      </c>
      <c r="Q505" s="141">
        <v>0</v>
      </c>
      <c r="R505" s="141">
        <f>Q505*H505</f>
        <v>0</v>
      </c>
      <c r="S505" s="141">
        <v>0</v>
      </c>
      <c r="T505" s="142">
        <f>S505*H505</f>
        <v>0</v>
      </c>
      <c r="AR505" s="143" t="s">
        <v>3499</v>
      </c>
      <c r="AT505" s="143" t="s">
        <v>186</v>
      </c>
      <c r="AU505" s="143" t="s">
        <v>78</v>
      </c>
      <c r="AY505" s="18" t="s">
        <v>184</v>
      </c>
      <c r="BE505" s="144">
        <f>IF(N505="základní",J505,0)</f>
        <v>0</v>
      </c>
      <c r="BF505" s="144">
        <f>IF(N505="snížená",J505,0)</f>
        <v>0</v>
      </c>
      <c r="BG505" s="144">
        <f>IF(N505="zákl. přenesená",J505,0)</f>
        <v>0</v>
      </c>
      <c r="BH505" s="144">
        <f>IF(N505="sníž. přenesená",J505,0)</f>
        <v>0</v>
      </c>
      <c r="BI505" s="144">
        <f>IF(N505="nulová",J505,0)</f>
        <v>0</v>
      </c>
      <c r="BJ505" s="18" t="s">
        <v>76</v>
      </c>
      <c r="BK505" s="144">
        <f>ROUND(I505*H505,2)</f>
        <v>0</v>
      </c>
      <c r="BL505" s="18" t="s">
        <v>3499</v>
      </c>
      <c r="BM505" s="143" t="s">
        <v>3506</v>
      </c>
    </row>
    <row r="506" spans="2:65" s="1" customFormat="1" ht="19.5">
      <c r="B506" s="33"/>
      <c r="D506" s="145" t="s">
        <v>193</v>
      </c>
      <c r="F506" s="146" t="s">
        <v>3507</v>
      </c>
      <c r="I506" s="147"/>
      <c r="L506" s="33"/>
      <c r="M506" s="148"/>
      <c r="T506" s="54"/>
      <c r="AT506" s="18" t="s">
        <v>193</v>
      </c>
      <c r="AU506" s="18" t="s">
        <v>78</v>
      </c>
    </row>
    <row r="507" spans="2:65" s="12" customFormat="1">
      <c r="B507" s="151"/>
      <c r="D507" s="145" t="s">
        <v>197</v>
      </c>
      <c r="E507" s="152" t="s">
        <v>19</v>
      </c>
      <c r="F507" s="153" t="s">
        <v>76</v>
      </c>
      <c r="H507" s="154">
        <v>1</v>
      </c>
      <c r="I507" s="155"/>
      <c r="L507" s="151"/>
      <c r="M507" s="189"/>
      <c r="N507" s="190"/>
      <c r="O507" s="190"/>
      <c r="P507" s="190"/>
      <c r="Q507" s="190"/>
      <c r="R507" s="190"/>
      <c r="S507" s="190"/>
      <c r="T507" s="191"/>
      <c r="AT507" s="152" t="s">
        <v>197</v>
      </c>
      <c r="AU507" s="152" t="s">
        <v>78</v>
      </c>
      <c r="AV507" s="12" t="s">
        <v>78</v>
      </c>
      <c r="AW507" s="12" t="s">
        <v>31</v>
      </c>
      <c r="AX507" s="12" t="s">
        <v>69</v>
      </c>
      <c r="AY507" s="152" t="s">
        <v>184</v>
      </c>
    </row>
    <row r="508" spans="2:65" s="1" customFormat="1" ht="6.95" customHeight="1">
      <c r="B508" s="42"/>
      <c r="C508" s="43"/>
      <c r="D508" s="43"/>
      <c r="E508" s="43"/>
      <c r="F508" s="43"/>
      <c r="G508" s="43"/>
      <c r="H508" s="43"/>
      <c r="I508" s="43"/>
      <c r="J508" s="43"/>
      <c r="K508" s="43"/>
      <c r="L508" s="33"/>
    </row>
  </sheetData>
  <sheetProtection algorithmName="SHA-512" hashValue="/Y9/QsyzZv6os8r1etpuGfwzrHRFQjUXfl8Zbg5jCO8pXZYn7ELz1Kw1Lf94pdhArqYJuDOGPPekHM6eG9yhTg==" saltValue="1FJco0JG54oRFo3iGjExj2nw3JZ6etVJ66ChZzkng5OCc/hZvDswg1osmXJlbGZ5fze70YApM+bxAtzaUTCldg==" spinCount="100000" sheet="1" objects="1" scenarios="1" formatColumns="0" formatRows="0" autoFilter="0"/>
  <autoFilter ref="C105:K507" xr:uid="{00000000-0009-0000-0000-00000A000000}"/>
  <mergeCells count="12">
    <mergeCell ref="E98:H98"/>
    <mergeCell ref="L2:V2"/>
    <mergeCell ref="E50:H50"/>
    <mergeCell ref="E52:H52"/>
    <mergeCell ref="E54:H54"/>
    <mergeCell ref="E94:H94"/>
    <mergeCell ref="E96:H96"/>
    <mergeCell ref="E7:H7"/>
    <mergeCell ref="E9:H9"/>
    <mergeCell ref="E11:H11"/>
    <mergeCell ref="E20:H20"/>
    <mergeCell ref="E29:H29"/>
  </mergeCells>
  <hyperlinks>
    <hyperlink ref="F111" r:id="rId1" xr:uid="{00000000-0004-0000-0A00-000000000000}"/>
    <hyperlink ref="F117" r:id="rId2" xr:uid="{00000000-0004-0000-0A00-000001000000}"/>
    <hyperlink ref="F123" r:id="rId3" xr:uid="{00000000-0004-0000-0A00-000002000000}"/>
    <hyperlink ref="F127" r:id="rId4" xr:uid="{00000000-0004-0000-0A00-000003000000}"/>
    <hyperlink ref="F131" r:id="rId5" xr:uid="{00000000-0004-0000-0A00-000004000000}"/>
    <hyperlink ref="F135" r:id="rId6" xr:uid="{00000000-0004-0000-0A00-000005000000}"/>
    <hyperlink ref="F139" r:id="rId7" xr:uid="{00000000-0004-0000-0A00-000006000000}"/>
    <hyperlink ref="F143" r:id="rId8" xr:uid="{00000000-0004-0000-0A00-000007000000}"/>
    <hyperlink ref="F151" r:id="rId9" xr:uid="{00000000-0004-0000-0A00-000008000000}"/>
    <hyperlink ref="F156" r:id="rId10" xr:uid="{00000000-0004-0000-0A00-000009000000}"/>
    <hyperlink ref="F160" r:id="rId11" xr:uid="{00000000-0004-0000-0A00-00000A000000}"/>
    <hyperlink ref="F165" r:id="rId12" xr:uid="{00000000-0004-0000-0A00-00000B000000}"/>
    <hyperlink ref="F172" r:id="rId13" xr:uid="{00000000-0004-0000-0A00-00000C000000}"/>
    <hyperlink ref="F176" r:id="rId14" xr:uid="{00000000-0004-0000-0A00-00000D000000}"/>
    <hyperlink ref="F181" r:id="rId15" xr:uid="{00000000-0004-0000-0A00-00000E000000}"/>
    <hyperlink ref="F191" r:id="rId16" xr:uid="{00000000-0004-0000-0A00-00000F000000}"/>
    <hyperlink ref="F197" r:id="rId17" xr:uid="{00000000-0004-0000-0A00-000010000000}"/>
    <hyperlink ref="F203" r:id="rId18" xr:uid="{00000000-0004-0000-0A00-000011000000}"/>
    <hyperlink ref="F209" r:id="rId19" xr:uid="{00000000-0004-0000-0A00-000012000000}"/>
    <hyperlink ref="F215" r:id="rId20" xr:uid="{00000000-0004-0000-0A00-000013000000}"/>
    <hyperlink ref="F219" r:id="rId21" xr:uid="{00000000-0004-0000-0A00-000014000000}"/>
    <hyperlink ref="F223" r:id="rId22" xr:uid="{00000000-0004-0000-0A00-000015000000}"/>
    <hyperlink ref="F229" r:id="rId23" xr:uid="{00000000-0004-0000-0A00-000016000000}"/>
    <hyperlink ref="F233" r:id="rId24" xr:uid="{00000000-0004-0000-0A00-000017000000}"/>
    <hyperlink ref="F237" r:id="rId25" xr:uid="{00000000-0004-0000-0A00-000018000000}"/>
    <hyperlink ref="F241" r:id="rId26" xr:uid="{00000000-0004-0000-0A00-000019000000}"/>
    <hyperlink ref="F245" r:id="rId27" xr:uid="{00000000-0004-0000-0A00-00001A000000}"/>
    <hyperlink ref="F250" r:id="rId28" xr:uid="{00000000-0004-0000-0A00-00001B000000}"/>
    <hyperlink ref="F254" r:id="rId29" xr:uid="{00000000-0004-0000-0A00-00001C000000}"/>
    <hyperlink ref="F258" r:id="rId30" xr:uid="{00000000-0004-0000-0A00-00001D000000}"/>
    <hyperlink ref="F262" r:id="rId31" xr:uid="{00000000-0004-0000-0A00-00001E000000}"/>
    <hyperlink ref="F266" r:id="rId32" xr:uid="{00000000-0004-0000-0A00-00001F000000}"/>
    <hyperlink ref="F272" r:id="rId33" xr:uid="{00000000-0004-0000-0A00-000020000000}"/>
    <hyperlink ref="F277" r:id="rId34" xr:uid="{00000000-0004-0000-0A00-000021000000}"/>
    <hyperlink ref="F282" r:id="rId35" xr:uid="{00000000-0004-0000-0A00-000022000000}"/>
    <hyperlink ref="F289" r:id="rId36" xr:uid="{00000000-0004-0000-0A00-000023000000}"/>
    <hyperlink ref="F298" r:id="rId37" xr:uid="{00000000-0004-0000-0A00-000024000000}"/>
    <hyperlink ref="F304" r:id="rId38" xr:uid="{00000000-0004-0000-0A00-000025000000}"/>
    <hyperlink ref="F308" r:id="rId39" xr:uid="{00000000-0004-0000-0A00-000026000000}"/>
    <hyperlink ref="F312" r:id="rId40" xr:uid="{00000000-0004-0000-0A00-000027000000}"/>
    <hyperlink ref="F316" r:id="rId41" xr:uid="{00000000-0004-0000-0A00-000028000000}"/>
    <hyperlink ref="F327" r:id="rId42" xr:uid="{00000000-0004-0000-0A00-000029000000}"/>
    <hyperlink ref="F339" r:id="rId43" xr:uid="{00000000-0004-0000-0A00-00002A000000}"/>
    <hyperlink ref="F349" r:id="rId44" xr:uid="{00000000-0004-0000-0A00-00002B000000}"/>
    <hyperlink ref="F360" r:id="rId45" xr:uid="{00000000-0004-0000-0A00-00002C000000}"/>
    <hyperlink ref="F369" r:id="rId46" xr:uid="{00000000-0004-0000-0A00-00002D000000}"/>
    <hyperlink ref="F373" r:id="rId47" xr:uid="{00000000-0004-0000-0A00-00002E000000}"/>
    <hyperlink ref="F377" r:id="rId48" xr:uid="{00000000-0004-0000-0A00-00002F000000}"/>
    <hyperlink ref="F385" r:id="rId49" xr:uid="{00000000-0004-0000-0A00-000030000000}"/>
    <hyperlink ref="F389" r:id="rId50" xr:uid="{00000000-0004-0000-0A00-000031000000}"/>
    <hyperlink ref="F393" r:id="rId51" xr:uid="{00000000-0004-0000-0A00-000032000000}"/>
    <hyperlink ref="F397" r:id="rId52" xr:uid="{00000000-0004-0000-0A00-000033000000}"/>
    <hyperlink ref="F401" r:id="rId53" xr:uid="{00000000-0004-0000-0A00-000034000000}"/>
    <hyperlink ref="F405" r:id="rId54" xr:uid="{00000000-0004-0000-0A00-000035000000}"/>
    <hyperlink ref="F409" r:id="rId55" xr:uid="{00000000-0004-0000-0A00-000036000000}"/>
    <hyperlink ref="F413" r:id="rId56" xr:uid="{00000000-0004-0000-0A00-000037000000}"/>
    <hyperlink ref="F417" r:id="rId57" xr:uid="{00000000-0004-0000-0A00-000038000000}"/>
    <hyperlink ref="F421" r:id="rId58" xr:uid="{00000000-0004-0000-0A00-000039000000}"/>
    <hyperlink ref="F437" r:id="rId59" xr:uid="{00000000-0004-0000-0A00-00003A000000}"/>
    <hyperlink ref="F453" r:id="rId60" xr:uid="{00000000-0004-0000-0A00-00003B000000}"/>
    <hyperlink ref="F457" r:id="rId61" xr:uid="{00000000-0004-0000-0A00-00003C000000}"/>
    <hyperlink ref="F481" r:id="rId62" xr:uid="{00000000-0004-0000-0A00-00003D000000}"/>
    <hyperlink ref="F489" r:id="rId63" xr:uid="{00000000-0004-0000-0A00-00003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3180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1805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ROUND((SUM(BE89:BE146)),  2)</f>
        <v>0</v>
      </c>
      <c r="I35" s="94">
        <v>0.21</v>
      </c>
      <c r="J35" s="84">
        <f>ROUND(((SUM(BE89:BE146))*I35),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ROUND((SUM(BF89:BF146)),  2)</f>
        <v>0</v>
      </c>
      <c r="I36" s="94">
        <v>0.15</v>
      </c>
      <c r="J36" s="84">
        <f>ROUND(((SUM(BF89:BF146))*I36),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ROUND((SUM(BG89:BG146)),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ROUND((SUM(BH89:BH146)),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ROUND((SUM(BI89:BI146)),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3180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D.2.2.a.1B - Bourací práce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J89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140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899999999999999" customHeight="1">
      <c r="B65" s="108"/>
      <c r="D65" s="109" t="s">
        <v>151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9" customFormat="1" ht="14.85" customHeight="1">
      <c r="B66" s="108"/>
      <c r="D66" s="109" t="s">
        <v>1806</v>
      </c>
      <c r="E66" s="110"/>
      <c r="F66" s="110"/>
      <c r="G66" s="110"/>
      <c r="H66" s="110"/>
      <c r="I66" s="110"/>
      <c r="J66" s="111">
        <f>J92</f>
        <v>0</v>
      </c>
      <c r="L66" s="108"/>
    </row>
    <row r="67" spans="2:12" s="9" customFormat="1" ht="19.899999999999999" customHeight="1">
      <c r="B67" s="108"/>
      <c r="D67" s="109" t="s">
        <v>1807</v>
      </c>
      <c r="E67" s="110"/>
      <c r="F67" s="110"/>
      <c r="G67" s="110"/>
      <c r="H67" s="110"/>
      <c r="I67" s="110"/>
      <c r="J67" s="111">
        <f>J136</f>
        <v>0</v>
      </c>
      <c r="L67" s="108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169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23" t="str">
        <f>E7</f>
        <v>Parkovací hala HZS JPO Havlíčkův Brod</v>
      </c>
      <c r="F77" s="324"/>
      <c r="G77" s="324"/>
      <c r="H77" s="324"/>
      <c r="L77" s="33"/>
    </row>
    <row r="78" spans="2:12" ht="12" customHeight="1">
      <c r="B78" s="21"/>
      <c r="C78" s="28" t="s">
        <v>132</v>
      </c>
      <c r="L78" s="21"/>
    </row>
    <row r="79" spans="2:12" s="1" customFormat="1" ht="16.5" customHeight="1">
      <c r="B79" s="33"/>
      <c r="E79" s="323" t="s">
        <v>3180</v>
      </c>
      <c r="F79" s="322"/>
      <c r="G79" s="322"/>
      <c r="H79" s="322"/>
      <c r="L79" s="33"/>
    </row>
    <row r="80" spans="2:12" s="1" customFormat="1" ht="12" customHeight="1">
      <c r="B80" s="33"/>
      <c r="C80" s="28" t="s">
        <v>134</v>
      </c>
      <c r="L80" s="33"/>
    </row>
    <row r="81" spans="2:65" s="1" customFormat="1" ht="16.5" customHeight="1">
      <c r="B81" s="33"/>
      <c r="E81" s="318" t="str">
        <f>E11</f>
        <v>D.2.2.a.1B - Bourací práce</v>
      </c>
      <c r="F81" s="322"/>
      <c r="G81" s="322"/>
      <c r="H81" s="322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 </v>
      </c>
      <c r="I83" s="28" t="s">
        <v>23</v>
      </c>
      <c r="J83" s="50" t="str">
        <f>IF(J14="","",J14)</f>
        <v>11. 5. 2020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E17</f>
        <v xml:space="preserve"> </v>
      </c>
      <c r="I85" s="28" t="s">
        <v>30</v>
      </c>
      <c r="J85" s="31" t="str">
        <f>E23</f>
        <v xml:space="preserve"> </v>
      </c>
      <c r="L85" s="33"/>
    </row>
    <row r="86" spans="2:65" s="1" customFormat="1" ht="15.2" customHeight="1">
      <c r="B86" s="33"/>
      <c r="C86" s="28" t="s">
        <v>28</v>
      </c>
      <c r="F86" s="26" t="str">
        <f>IF(E20="","",E20)</f>
        <v>Vyplň údaj</v>
      </c>
      <c r="I86" s="28" t="s">
        <v>32</v>
      </c>
      <c r="J86" s="31" t="str">
        <f>E26</f>
        <v xml:space="preserve"> 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170</v>
      </c>
      <c r="D88" s="114" t="s">
        <v>54</v>
      </c>
      <c r="E88" s="114" t="s">
        <v>50</v>
      </c>
      <c r="F88" s="114" t="s">
        <v>51</v>
      </c>
      <c r="G88" s="114" t="s">
        <v>171</v>
      </c>
      <c r="H88" s="114" t="s">
        <v>172</v>
      </c>
      <c r="I88" s="114" t="s">
        <v>173</v>
      </c>
      <c r="J88" s="114" t="s">
        <v>138</v>
      </c>
      <c r="K88" s="115" t="s">
        <v>174</v>
      </c>
      <c r="L88" s="112"/>
      <c r="M88" s="57" t="s">
        <v>19</v>
      </c>
      <c r="N88" s="58" t="s">
        <v>39</v>
      </c>
      <c r="O88" s="58" t="s">
        <v>175</v>
      </c>
      <c r="P88" s="58" t="s">
        <v>176</v>
      </c>
      <c r="Q88" s="58" t="s">
        <v>177</v>
      </c>
      <c r="R88" s="58" t="s">
        <v>178</v>
      </c>
      <c r="S88" s="58" t="s">
        <v>179</v>
      </c>
      <c r="T88" s="59" t="s">
        <v>180</v>
      </c>
    </row>
    <row r="89" spans="2:65" s="1" customFormat="1" ht="22.9" customHeight="1">
      <c r="B89" s="33"/>
      <c r="C89" s="62" t="s">
        <v>181</v>
      </c>
      <c r="J89" s="116">
        <f>BK89</f>
        <v>0</v>
      </c>
      <c r="L89" s="33"/>
      <c r="M89" s="60"/>
      <c r="N89" s="51"/>
      <c r="O89" s="51"/>
      <c r="P89" s="117">
        <f>P90</f>
        <v>0</v>
      </c>
      <c r="Q89" s="51"/>
      <c r="R89" s="117">
        <f>R90</f>
        <v>5.2344999999999996E-2</v>
      </c>
      <c r="S89" s="51"/>
      <c r="T89" s="118">
        <f>T90</f>
        <v>205.21053000000003</v>
      </c>
      <c r="AT89" s="18" t="s">
        <v>68</v>
      </c>
      <c r="AU89" s="18" t="s">
        <v>139</v>
      </c>
      <c r="BK89" s="119">
        <f>BK90</f>
        <v>0</v>
      </c>
    </row>
    <row r="90" spans="2:65" s="11" customFormat="1" ht="25.9" customHeight="1">
      <c r="B90" s="120"/>
      <c r="D90" s="121" t="s">
        <v>68</v>
      </c>
      <c r="E90" s="122" t="s">
        <v>182</v>
      </c>
      <c r="F90" s="122" t="s">
        <v>183</v>
      </c>
      <c r="I90" s="123"/>
      <c r="J90" s="124">
        <f>BK90</f>
        <v>0</v>
      </c>
      <c r="L90" s="120"/>
      <c r="M90" s="125"/>
      <c r="P90" s="126">
        <f>P91+P136</f>
        <v>0</v>
      </c>
      <c r="R90" s="126">
        <f>R91+R136</f>
        <v>5.2344999999999996E-2</v>
      </c>
      <c r="T90" s="127">
        <f>T91+T136</f>
        <v>205.21053000000003</v>
      </c>
      <c r="AR90" s="121" t="s">
        <v>76</v>
      </c>
      <c r="AT90" s="128" t="s">
        <v>68</v>
      </c>
      <c r="AU90" s="128" t="s">
        <v>69</v>
      </c>
      <c r="AY90" s="121" t="s">
        <v>184</v>
      </c>
      <c r="BK90" s="129">
        <f>BK91+BK136</f>
        <v>0</v>
      </c>
    </row>
    <row r="91" spans="2:65" s="11" customFormat="1" ht="22.9" customHeight="1">
      <c r="B91" s="120"/>
      <c r="D91" s="121" t="s">
        <v>68</v>
      </c>
      <c r="E91" s="130" t="s">
        <v>247</v>
      </c>
      <c r="F91" s="130" t="s">
        <v>1180</v>
      </c>
      <c r="I91" s="123"/>
      <c r="J91" s="131">
        <f>BK91</f>
        <v>0</v>
      </c>
      <c r="L91" s="120"/>
      <c r="M91" s="125"/>
      <c r="P91" s="126">
        <f>P92</f>
        <v>0</v>
      </c>
      <c r="R91" s="126">
        <f>R92</f>
        <v>5.2344999999999996E-2</v>
      </c>
      <c r="T91" s="127">
        <f>T92</f>
        <v>205.21053000000003</v>
      </c>
      <c r="AR91" s="121" t="s">
        <v>76</v>
      </c>
      <c r="AT91" s="128" t="s">
        <v>68</v>
      </c>
      <c r="AU91" s="128" t="s">
        <v>76</v>
      </c>
      <c r="AY91" s="121" t="s">
        <v>184</v>
      </c>
      <c r="BK91" s="129">
        <f>BK92</f>
        <v>0</v>
      </c>
    </row>
    <row r="92" spans="2:65" s="11" customFormat="1" ht="20.85" customHeight="1">
      <c r="B92" s="120"/>
      <c r="D92" s="121" t="s">
        <v>68</v>
      </c>
      <c r="E92" s="130" t="s">
        <v>967</v>
      </c>
      <c r="F92" s="130" t="s">
        <v>1952</v>
      </c>
      <c r="I92" s="123"/>
      <c r="J92" s="131">
        <f>BK92</f>
        <v>0</v>
      </c>
      <c r="L92" s="120"/>
      <c r="M92" s="125"/>
      <c r="P92" s="126">
        <f>SUM(P93:P135)</f>
        <v>0</v>
      </c>
      <c r="R92" s="126">
        <f>SUM(R93:R135)</f>
        <v>5.2344999999999996E-2</v>
      </c>
      <c r="T92" s="127">
        <f>SUM(T93:T135)</f>
        <v>205.21053000000003</v>
      </c>
      <c r="AR92" s="121" t="s">
        <v>76</v>
      </c>
      <c r="AT92" s="128" t="s">
        <v>68</v>
      </c>
      <c r="AU92" s="128" t="s">
        <v>78</v>
      </c>
      <c r="AY92" s="121" t="s">
        <v>184</v>
      </c>
      <c r="BK92" s="129">
        <f>SUM(BK93:BK135)</f>
        <v>0</v>
      </c>
    </row>
    <row r="93" spans="2:65" s="1" customFormat="1" ht="33" customHeight="1">
      <c r="B93" s="33"/>
      <c r="C93" s="132" t="s">
        <v>76</v>
      </c>
      <c r="D93" s="132" t="s">
        <v>186</v>
      </c>
      <c r="E93" s="133" t="s">
        <v>1808</v>
      </c>
      <c r="F93" s="134" t="s">
        <v>1809</v>
      </c>
      <c r="G93" s="135" t="s">
        <v>345</v>
      </c>
      <c r="H93" s="136">
        <v>179.55</v>
      </c>
      <c r="I93" s="137"/>
      <c r="J93" s="138">
        <f>ROUND(I93*H93,2)</f>
        <v>0</v>
      </c>
      <c r="K93" s="134" t="s">
        <v>190</v>
      </c>
      <c r="L93" s="33"/>
      <c r="M93" s="139" t="s">
        <v>19</v>
      </c>
      <c r="N93" s="140" t="s">
        <v>40</v>
      </c>
      <c r="P93" s="141">
        <f>O93*H93</f>
        <v>0</v>
      </c>
      <c r="Q93" s="141">
        <v>0</v>
      </c>
      <c r="R93" s="141">
        <f>Q93*H93</f>
        <v>0</v>
      </c>
      <c r="S93" s="141">
        <v>0.42499999999999999</v>
      </c>
      <c r="T93" s="142">
        <f>S93*H93</f>
        <v>76.308750000000003</v>
      </c>
      <c r="AR93" s="143" t="s">
        <v>191</v>
      </c>
      <c r="AT93" s="143" t="s">
        <v>186</v>
      </c>
      <c r="AU93" s="143" t="s">
        <v>206</v>
      </c>
      <c r="AY93" s="18" t="s">
        <v>184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76</v>
      </c>
      <c r="BK93" s="144">
        <f>ROUND(I93*H93,2)</f>
        <v>0</v>
      </c>
      <c r="BL93" s="18" t="s">
        <v>191</v>
      </c>
      <c r="BM93" s="143" t="s">
        <v>3508</v>
      </c>
    </row>
    <row r="94" spans="2:65" s="1" customFormat="1" ht="48.75">
      <c r="B94" s="33"/>
      <c r="D94" s="145" t="s">
        <v>193</v>
      </c>
      <c r="F94" s="146" t="s">
        <v>1811</v>
      </c>
      <c r="I94" s="147"/>
      <c r="L94" s="33"/>
      <c r="M94" s="148"/>
      <c r="T94" s="54"/>
      <c r="AT94" s="18" t="s">
        <v>193</v>
      </c>
      <c r="AU94" s="18" t="s">
        <v>206</v>
      </c>
    </row>
    <row r="95" spans="2:65" s="1" customFormat="1">
      <c r="B95" s="33"/>
      <c r="D95" s="149" t="s">
        <v>195</v>
      </c>
      <c r="F95" s="150" t="s">
        <v>1812</v>
      </c>
      <c r="I95" s="147"/>
      <c r="L95" s="33"/>
      <c r="M95" s="148"/>
      <c r="T95" s="54"/>
      <c r="AT95" s="18" t="s">
        <v>195</v>
      </c>
      <c r="AU95" s="18" t="s">
        <v>206</v>
      </c>
    </row>
    <row r="96" spans="2:65" s="12" customFormat="1">
      <c r="B96" s="151"/>
      <c r="D96" s="145" t="s">
        <v>197</v>
      </c>
      <c r="E96" s="152" t="s">
        <v>19</v>
      </c>
      <c r="F96" s="153" t="s">
        <v>3509</v>
      </c>
      <c r="H96" s="154">
        <v>179.55</v>
      </c>
      <c r="I96" s="155"/>
      <c r="L96" s="151"/>
      <c r="M96" s="156"/>
      <c r="T96" s="157"/>
      <c r="AT96" s="152" t="s">
        <v>197</v>
      </c>
      <c r="AU96" s="152" t="s">
        <v>206</v>
      </c>
      <c r="AV96" s="12" t="s">
        <v>78</v>
      </c>
      <c r="AW96" s="12" t="s">
        <v>31</v>
      </c>
      <c r="AX96" s="12" t="s">
        <v>76</v>
      </c>
      <c r="AY96" s="152" t="s">
        <v>184</v>
      </c>
    </row>
    <row r="97" spans="2:65" s="1" customFormat="1" ht="24.2" customHeight="1">
      <c r="B97" s="33"/>
      <c r="C97" s="132" t="s">
        <v>78</v>
      </c>
      <c r="D97" s="132" t="s">
        <v>186</v>
      </c>
      <c r="E97" s="133" t="s">
        <v>1815</v>
      </c>
      <c r="F97" s="134" t="s">
        <v>1816</v>
      </c>
      <c r="G97" s="135" t="s">
        <v>345</v>
      </c>
      <c r="H97" s="136">
        <v>205.86</v>
      </c>
      <c r="I97" s="137"/>
      <c r="J97" s="138">
        <f>ROUND(I97*H97,2)</f>
        <v>0</v>
      </c>
      <c r="K97" s="134" t="s">
        <v>190</v>
      </c>
      <c r="L97" s="33"/>
      <c r="M97" s="139" t="s">
        <v>19</v>
      </c>
      <c r="N97" s="140" t="s">
        <v>40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191</v>
      </c>
      <c r="AT97" s="143" t="s">
        <v>186</v>
      </c>
      <c r="AU97" s="143" t="s">
        <v>206</v>
      </c>
      <c r="AY97" s="18" t="s">
        <v>184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76</v>
      </c>
      <c r="BK97" s="144">
        <f>ROUND(I97*H97,2)</f>
        <v>0</v>
      </c>
      <c r="BL97" s="18" t="s">
        <v>191</v>
      </c>
      <c r="BM97" s="143" t="s">
        <v>3510</v>
      </c>
    </row>
    <row r="98" spans="2:65" s="1" customFormat="1" ht="29.25">
      <c r="B98" s="33"/>
      <c r="D98" s="145" t="s">
        <v>193</v>
      </c>
      <c r="F98" s="146" t="s">
        <v>1818</v>
      </c>
      <c r="I98" s="147"/>
      <c r="L98" s="33"/>
      <c r="M98" s="148"/>
      <c r="T98" s="54"/>
      <c r="AT98" s="18" t="s">
        <v>193</v>
      </c>
      <c r="AU98" s="18" t="s">
        <v>206</v>
      </c>
    </row>
    <row r="99" spans="2:65" s="1" customFormat="1">
      <c r="B99" s="33"/>
      <c r="D99" s="149" t="s">
        <v>195</v>
      </c>
      <c r="F99" s="150" t="s">
        <v>1819</v>
      </c>
      <c r="I99" s="147"/>
      <c r="L99" s="33"/>
      <c r="M99" s="148"/>
      <c r="T99" s="54"/>
      <c r="AT99" s="18" t="s">
        <v>195</v>
      </c>
      <c r="AU99" s="18" t="s">
        <v>206</v>
      </c>
    </row>
    <row r="100" spans="2:65" s="12" customFormat="1">
      <c r="B100" s="151"/>
      <c r="D100" s="145" t="s">
        <v>197</v>
      </c>
      <c r="E100" s="152" t="s">
        <v>19</v>
      </c>
      <c r="F100" s="153" t="s">
        <v>3511</v>
      </c>
      <c r="H100" s="154">
        <v>15.16</v>
      </c>
      <c r="I100" s="155"/>
      <c r="L100" s="151"/>
      <c r="M100" s="156"/>
      <c r="T100" s="157"/>
      <c r="AT100" s="152" t="s">
        <v>197</v>
      </c>
      <c r="AU100" s="152" t="s">
        <v>206</v>
      </c>
      <c r="AV100" s="12" t="s">
        <v>78</v>
      </c>
      <c r="AW100" s="12" t="s">
        <v>31</v>
      </c>
      <c r="AX100" s="12" t="s">
        <v>69</v>
      </c>
      <c r="AY100" s="152" t="s">
        <v>184</v>
      </c>
    </row>
    <row r="101" spans="2:65" s="12" customFormat="1">
      <c r="B101" s="151"/>
      <c r="D101" s="145" t="s">
        <v>197</v>
      </c>
      <c r="E101" s="152" t="s">
        <v>19</v>
      </c>
      <c r="F101" s="153" t="s">
        <v>3512</v>
      </c>
      <c r="H101" s="154">
        <v>190.7</v>
      </c>
      <c r="I101" s="155"/>
      <c r="L101" s="151"/>
      <c r="M101" s="156"/>
      <c r="T101" s="157"/>
      <c r="AT101" s="152" t="s">
        <v>197</v>
      </c>
      <c r="AU101" s="152" t="s">
        <v>206</v>
      </c>
      <c r="AV101" s="12" t="s">
        <v>78</v>
      </c>
      <c r="AW101" s="12" t="s">
        <v>31</v>
      </c>
      <c r="AX101" s="12" t="s">
        <v>69</v>
      </c>
      <c r="AY101" s="152" t="s">
        <v>184</v>
      </c>
    </row>
    <row r="102" spans="2:65" s="13" customFormat="1">
      <c r="B102" s="158"/>
      <c r="D102" s="145" t="s">
        <v>197</v>
      </c>
      <c r="E102" s="159" t="s">
        <v>19</v>
      </c>
      <c r="F102" s="160" t="s">
        <v>205</v>
      </c>
      <c r="H102" s="161">
        <v>205.86</v>
      </c>
      <c r="I102" s="162"/>
      <c r="L102" s="158"/>
      <c r="M102" s="163"/>
      <c r="T102" s="164"/>
      <c r="AT102" s="159" t="s">
        <v>197</v>
      </c>
      <c r="AU102" s="159" t="s">
        <v>206</v>
      </c>
      <c r="AV102" s="13" t="s">
        <v>191</v>
      </c>
      <c r="AW102" s="13" t="s">
        <v>31</v>
      </c>
      <c r="AX102" s="13" t="s">
        <v>76</v>
      </c>
      <c r="AY102" s="159" t="s">
        <v>184</v>
      </c>
    </row>
    <row r="103" spans="2:65" s="1" customFormat="1" ht="24.2" customHeight="1">
      <c r="B103" s="33"/>
      <c r="C103" s="132" t="s">
        <v>206</v>
      </c>
      <c r="D103" s="132" t="s">
        <v>186</v>
      </c>
      <c r="E103" s="133" t="s">
        <v>1821</v>
      </c>
      <c r="F103" s="134" t="s">
        <v>1822</v>
      </c>
      <c r="G103" s="135" t="s">
        <v>345</v>
      </c>
      <c r="H103" s="136">
        <v>363.6</v>
      </c>
      <c r="I103" s="137"/>
      <c r="J103" s="138">
        <f>ROUND(I103*H103,2)</f>
        <v>0</v>
      </c>
      <c r="K103" s="134" t="s">
        <v>190</v>
      </c>
      <c r="L103" s="33"/>
      <c r="M103" s="139" t="s">
        <v>19</v>
      </c>
      <c r="N103" s="140" t="s">
        <v>40</v>
      </c>
      <c r="P103" s="141">
        <f>O103*H103</f>
        <v>0</v>
      </c>
      <c r="Q103" s="141">
        <v>0</v>
      </c>
      <c r="R103" s="141">
        <f>Q103*H103</f>
        <v>0</v>
      </c>
      <c r="S103" s="141">
        <v>0.3</v>
      </c>
      <c r="T103" s="142">
        <f>S103*H103</f>
        <v>109.08</v>
      </c>
      <c r="AR103" s="143" t="s">
        <v>191</v>
      </c>
      <c r="AT103" s="143" t="s">
        <v>186</v>
      </c>
      <c r="AU103" s="143" t="s">
        <v>206</v>
      </c>
      <c r="AY103" s="18" t="s">
        <v>184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76</v>
      </c>
      <c r="BK103" s="144">
        <f>ROUND(I103*H103,2)</f>
        <v>0</v>
      </c>
      <c r="BL103" s="18" t="s">
        <v>191</v>
      </c>
      <c r="BM103" s="143" t="s">
        <v>3513</v>
      </c>
    </row>
    <row r="104" spans="2:65" s="1" customFormat="1" ht="29.25">
      <c r="B104" s="33"/>
      <c r="D104" s="145" t="s">
        <v>193</v>
      </c>
      <c r="F104" s="146" t="s">
        <v>1824</v>
      </c>
      <c r="I104" s="147"/>
      <c r="L104" s="33"/>
      <c r="M104" s="148"/>
      <c r="T104" s="54"/>
      <c r="AT104" s="18" t="s">
        <v>193</v>
      </c>
      <c r="AU104" s="18" t="s">
        <v>206</v>
      </c>
    </row>
    <row r="105" spans="2:65" s="1" customFormat="1">
      <c r="B105" s="33"/>
      <c r="D105" s="149" t="s">
        <v>195</v>
      </c>
      <c r="F105" s="150" t="s">
        <v>1825</v>
      </c>
      <c r="I105" s="147"/>
      <c r="L105" s="33"/>
      <c r="M105" s="148"/>
      <c r="T105" s="54"/>
      <c r="AT105" s="18" t="s">
        <v>195</v>
      </c>
      <c r="AU105" s="18" t="s">
        <v>206</v>
      </c>
    </row>
    <row r="106" spans="2:65" s="12" customFormat="1">
      <c r="B106" s="151"/>
      <c r="D106" s="145" t="s">
        <v>197</v>
      </c>
      <c r="E106" s="152" t="s">
        <v>19</v>
      </c>
      <c r="F106" s="153" t="s">
        <v>3514</v>
      </c>
      <c r="H106" s="154">
        <v>363.6</v>
      </c>
      <c r="I106" s="155"/>
      <c r="L106" s="151"/>
      <c r="M106" s="156"/>
      <c r="T106" s="157"/>
      <c r="AT106" s="152" t="s">
        <v>197</v>
      </c>
      <c r="AU106" s="152" t="s">
        <v>206</v>
      </c>
      <c r="AV106" s="12" t="s">
        <v>78</v>
      </c>
      <c r="AW106" s="12" t="s">
        <v>31</v>
      </c>
      <c r="AX106" s="12" t="s">
        <v>69</v>
      </c>
      <c r="AY106" s="152" t="s">
        <v>184</v>
      </c>
    </row>
    <row r="107" spans="2:65" s="1" customFormat="1" ht="16.5" customHeight="1">
      <c r="B107" s="33"/>
      <c r="C107" s="132" t="s">
        <v>191</v>
      </c>
      <c r="D107" s="132" t="s">
        <v>186</v>
      </c>
      <c r="E107" s="133" t="s">
        <v>3515</v>
      </c>
      <c r="F107" s="134" t="s">
        <v>3516</v>
      </c>
      <c r="G107" s="135" t="s">
        <v>328</v>
      </c>
      <c r="H107" s="136">
        <v>52.5</v>
      </c>
      <c r="I107" s="137"/>
      <c r="J107" s="138">
        <f>ROUND(I107*H107,2)</f>
        <v>0</v>
      </c>
      <c r="K107" s="134" t="s">
        <v>190</v>
      </c>
      <c r="L107" s="33"/>
      <c r="M107" s="139" t="s">
        <v>19</v>
      </c>
      <c r="N107" s="140" t="s">
        <v>40</v>
      </c>
      <c r="P107" s="141">
        <f>O107*H107</f>
        <v>0</v>
      </c>
      <c r="Q107" s="141">
        <v>0</v>
      </c>
      <c r="R107" s="141">
        <f>Q107*H107</f>
        <v>0</v>
      </c>
      <c r="S107" s="141">
        <v>0.20499999999999999</v>
      </c>
      <c r="T107" s="142">
        <f>S107*H107</f>
        <v>10.762499999999999</v>
      </c>
      <c r="AR107" s="143" t="s">
        <v>191</v>
      </c>
      <c r="AT107" s="143" t="s">
        <v>186</v>
      </c>
      <c r="AU107" s="143" t="s">
        <v>206</v>
      </c>
      <c r="AY107" s="18" t="s">
        <v>184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76</v>
      </c>
      <c r="BK107" s="144">
        <f>ROUND(I107*H107,2)</f>
        <v>0</v>
      </c>
      <c r="BL107" s="18" t="s">
        <v>191</v>
      </c>
      <c r="BM107" s="143" t="s">
        <v>3517</v>
      </c>
    </row>
    <row r="108" spans="2:65" s="1" customFormat="1" ht="29.25">
      <c r="B108" s="33"/>
      <c r="D108" s="145" t="s">
        <v>193</v>
      </c>
      <c r="F108" s="146" t="s">
        <v>3518</v>
      </c>
      <c r="I108" s="147"/>
      <c r="L108" s="33"/>
      <c r="M108" s="148"/>
      <c r="T108" s="54"/>
      <c r="AT108" s="18" t="s">
        <v>193</v>
      </c>
      <c r="AU108" s="18" t="s">
        <v>206</v>
      </c>
    </row>
    <row r="109" spans="2:65" s="1" customFormat="1">
      <c r="B109" s="33"/>
      <c r="D109" s="149" t="s">
        <v>195</v>
      </c>
      <c r="F109" s="150" t="s">
        <v>3519</v>
      </c>
      <c r="I109" s="147"/>
      <c r="L109" s="33"/>
      <c r="M109" s="148"/>
      <c r="T109" s="54"/>
      <c r="AT109" s="18" t="s">
        <v>195</v>
      </c>
      <c r="AU109" s="18" t="s">
        <v>206</v>
      </c>
    </row>
    <row r="110" spans="2:65" s="12" customFormat="1">
      <c r="B110" s="151"/>
      <c r="D110" s="145" t="s">
        <v>197</v>
      </c>
      <c r="E110" s="152" t="s">
        <v>19</v>
      </c>
      <c r="F110" s="153" t="s">
        <v>3520</v>
      </c>
      <c r="H110" s="154">
        <v>17.5</v>
      </c>
      <c r="I110" s="155"/>
      <c r="L110" s="151"/>
      <c r="M110" s="156"/>
      <c r="T110" s="157"/>
      <c r="AT110" s="152" t="s">
        <v>197</v>
      </c>
      <c r="AU110" s="152" t="s">
        <v>206</v>
      </c>
      <c r="AV110" s="12" t="s">
        <v>78</v>
      </c>
      <c r="AW110" s="12" t="s">
        <v>31</v>
      </c>
      <c r="AX110" s="12" t="s">
        <v>69</v>
      </c>
      <c r="AY110" s="152" t="s">
        <v>184</v>
      </c>
    </row>
    <row r="111" spans="2:65" s="12" customFormat="1">
      <c r="B111" s="151"/>
      <c r="D111" s="145" t="s">
        <v>197</v>
      </c>
      <c r="E111" s="152" t="s">
        <v>19</v>
      </c>
      <c r="F111" s="153" t="s">
        <v>3521</v>
      </c>
      <c r="H111" s="154">
        <v>35</v>
      </c>
      <c r="I111" s="155"/>
      <c r="L111" s="151"/>
      <c r="M111" s="156"/>
      <c r="T111" s="157"/>
      <c r="AT111" s="152" t="s">
        <v>197</v>
      </c>
      <c r="AU111" s="152" t="s">
        <v>206</v>
      </c>
      <c r="AV111" s="12" t="s">
        <v>78</v>
      </c>
      <c r="AW111" s="12" t="s">
        <v>31</v>
      </c>
      <c r="AX111" s="12" t="s">
        <v>69</v>
      </c>
      <c r="AY111" s="152" t="s">
        <v>184</v>
      </c>
    </row>
    <row r="112" spans="2:65" s="13" customFormat="1">
      <c r="B112" s="158"/>
      <c r="D112" s="145" t="s">
        <v>197</v>
      </c>
      <c r="E112" s="159" t="s">
        <v>19</v>
      </c>
      <c r="F112" s="160" t="s">
        <v>205</v>
      </c>
      <c r="H112" s="161">
        <v>52.5</v>
      </c>
      <c r="I112" s="162"/>
      <c r="L112" s="158"/>
      <c r="M112" s="163"/>
      <c r="T112" s="164"/>
      <c r="AT112" s="159" t="s">
        <v>197</v>
      </c>
      <c r="AU112" s="159" t="s">
        <v>206</v>
      </c>
      <c r="AV112" s="13" t="s">
        <v>191</v>
      </c>
      <c r="AW112" s="13" t="s">
        <v>31</v>
      </c>
      <c r="AX112" s="13" t="s">
        <v>76</v>
      </c>
      <c r="AY112" s="159" t="s">
        <v>184</v>
      </c>
    </row>
    <row r="113" spans="2:65" s="1" customFormat="1" ht="24.2" customHeight="1">
      <c r="B113" s="33"/>
      <c r="C113" s="132" t="s">
        <v>218</v>
      </c>
      <c r="D113" s="132" t="s">
        <v>186</v>
      </c>
      <c r="E113" s="133" t="s">
        <v>1859</v>
      </c>
      <c r="F113" s="134" t="s">
        <v>1860</v>
      </c>
      <c r="G113" s="135" t="s">
        <v>328</v>
      </c>
      <c r="H113" s="136">
        <v>63.9</v>
      </c>
      <c r="I113" s="137"/>
      <c r="J113" s="138">
        <f>ROUND(I113*H113,2)</f>
        <v>0</v>
      </c>
      <c r="K113" s="134" t="s">
        <v>190</v>
      </c>
      <c r="L113" s="33"/>
      <c r="M113" s="139" t="s">
        <v>19</v>
      </c>
      <c r="N113" s="140" t="s">
        <v>40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191</v>
      </c>
      <c r="AT113" s="143" t="s">
        <v>186</v>
      </c>
      <c r="AU113" s="143" t="s">
        <v>206</v>
      </c>
      <c r="AY113" s="18" t="s">
        <v>184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76</v>
      </c>
      <c r="BK113" s="144">
        <f>ROUND(I113*H113,2)</f>
        <v>0</v>
      </c>
      <c r="BL113" s="18" t="s">
        <v>191</v>
      </c>
      <c r="BM113" s="143" t="s">
        <v>3522</v>
      </c>
    </row>
    <row r="114" spans="2:65" s="1" customFormat="1" ht="19.5">
      <c r="B114" s="33"/>
      <c r="D114" s="145" t="s">
        <v>193</v>
      </c>
      <c r="F114" s="146" t="s">
        <v>1862</v>
      </c>
      <c r="I114" s="147"/>
      <c r="L114" s="33"/>
      <c r="M114" s="148"/>
      <c r="T114" s="54"/>
      <c r="AT114" s="18" t="s">
        <v>193</v>
      </c>
      <c r="AU114" s="18" t="s">
        <v>206</v>
      </c>
    </row>
    <row r="115" spans="2:65" s="1" customFormat="1">
      <c r="B115" s="33"/>
      <c r="D115" s="149" t="s">
        <v>195</v>
      </c>
      <c r="F115" s="150" t="s">
        <v>1863</v>
      </c>
      <c r="I115" s="147"/>
      <c r="L115" s="33"/>
      <c r="M115" s="148"/>
      <c r="T115" s="54"/>
      <c r="AT115" s="18" t="s">
        <v>195</v>
      </c>
      <c r="AU115" s="18" t="s">
        <v>206</v>
      </c>
    </row>
    <row r="116" spans="2:65" s="14" customFormat="1">
      <c r="B116" s="165"/>
      <c r="D116" s="145" t="s">
        <v>197</v>
      </c>
      <c r="E116" s="166" t="s">
        <v>19</v>
      </c>
      <c r="F116" s="167" t="s">
        <v>3523</v>
      </c>
      <c r="H116" s="166" t="s">
        <v>19</v>
      </c>
      <c r="I116" s="168"/>
      <c r="L116" s="165"/>
      <c r="M116" s="169"/>
      <c r="T116" s="170"/>
      <c r="AT116" s="166" t="s">
        <v>197</v>
      </c>
      <c r="AU116" s="166" t="s">
        <v>206</v>
      </c>
      <c r="AV116" s="14" t="s">
        <v>76</v>
      </c>
      <c r="AW116" s="14" t="s">
        <v>31</v>
      </c>
      <c r="AX116" s="14" t="s">
        <v>69</v>
      </c>
      <c r="AY116" s="166" t="s">
        <v>184</v>
      </c>
    </row>
    <row r="117" spans="2:65" s="12" customFormat="1">
      <c r="B117" s="151"/>
      <c r="D117" s="145" t="s">
        <v>197</v>
      </c>
      <c r="E117" s="152" t="s">
        <v>19</v>
      </c>
      <c r="F117" s="153" t="s">
        <v>3524</v>
      </c>
      <c r="H117" s="154">
        <v>49.4</v>
      </c>
      <c r="I117" s="155"/>
      <c r="L117" s="151"/>
      <c r="M117" s="156"/>
      <c r="T117" s="157"/>
      <c r="AT117" s="152" t="s">
        <v>197</v>
      </c>
      <c r="AU117" s="152" t="s">
        <v>206</v>
      </c>
      <c r="AV117" s="12" t="s">
        <v>78</v>
      </c>
      <c r="AW117" s="12" t="s">
        <v>31</v>
      </c>
      <c r="AX117" s="12" t="s">
        <v>69</v>
      </c>
      <c r="AY117" s="152" t="s">
        <v>184</v>
      </c>
    </row>
    <row r="118" spans="2:65" s="12" customFormat="1">
      <c r="B118" s="151"/>
      <c r="D118" s="145" t="s">
        <v>197</v>
      </c>
      <c r="E118" s="152" t="s">
        <v>19</v>
      </c>
      <c r="F118" s="153" t="s">
        <v>3525</v>
      </c>
      <c r="H118" s="154">
        <v>14.5</v>
      </c>
      <c r="I118" s="155"/>
      <c r="L118" s="151"/>
      <c r="M118" s="156"/>
      <c r="T118" s="157"/>
      <c r="AT118" s="152" t="s">
        <v>197</v>
      </c>
      <c r="AU118" s="152" t="s">
        <v>206</v>
      </c>
      <c r="AV118" s="12" t="s">
        <v>78</v>
      </c>
      <c r="AW118" s="12" t="s">
        <v>31</v>
      </c>
      <c r="AX118" s="12" t="s">
        <v>69</v>
      </c>
      <c r="AY118" s="152" t="s">
        <v>184</v>
      </c>
    </row>
    <row r="119" spans="2:65" s="13" customFormat="1">
      <c r="B119" s="158"/>
      <c r="D119" s="145" t="s">
        <v>197</v>
      </c>
      <c r="E119" s="159" t="s">
        <v>19</v>
      </c>
      <c r="F119" s="160" t="s">
        <v>205</v>
      </c>
      <c r="H119" s="161">
        <v>63.9</v>
      </c>
      <c r="I119" s="162"/>
      <c r="L119" s="158"/>
      <c r="M119" s="163"/>
      <c r="T119" s="164"/>
      <c r="AT119" s="159" t="s">
        <v>197</v>
      </c>
      <c r="AU119" s="159" t="s">
        <v>206</v>
      </c>
      <c r="AV119" s="13" t="s">
        <v>191</v>
      </c>
      <c r="AW119" s="13" t="s">
        <v>31</v>
      </c>
      <c r="AX119" s="13" t="s">
        <v>76</v>
      </c>
      <c r="AY119" s="159" t="s">
        <v>184</v>
      </c>
    </row>
    <row r="120" spans="2:65" s="1" customFormat="1" ht="24.2" customHeight="1">
      <c r="B120" s="33"/>
      <c r="C120" s="132" t="s">
        <v>225</v>
      </c>
      <c r="D120" s="132" t="s">
        <v>186</v>
      </c>
      <c r="E120" s="133" t="s">
        <v>1880</v>
      </c>
      <c r="F120" s="134" t="s">
        <v>1881</v>
      </c>
      <c r="G120" s="135" t="s">
        <v>189</v>
      </c>
      <c r="H120" s="136">
        <v>4.032</v>
      </c>
      <c r="I120" s="137"/>
      <c r="J120" s="138">
        <f>ROUND(I120*H120,2)</f>
        <v>0</v>
      </c>
      <c r="K120" s="134" t="s">
        <v>190</v>
      </c>
      <c r="L120" s="33"/>
      <c r="M120" s="139" t="s">
        <v>19</v>
      </c>
      <c r="N120" s="140" t="s">
        <v>40</v>
      </c>
      <c r="P120" s="141">
        <f>O120*H120</f>
        <v>0</v>
      </c>
      <c r="Q120" s="141">
        <v>0</v>
      </c>
      <c r="R120" s="141">
        <f>Q120*H120</f>
        <v>0</v>
      </c>
      <c r="S120" s="141">
        <v>1.95</v>
      </c>
      <c r="T120" s="142">
        <f>S120*H120</f>
        <v>7.8624000000000001</v>
      </c>
      <c r="AR120" s="143" t="s">
        <v>191</v>
      </c>
      <c r="AT120" s="143" t="s">
        <v>186</v>
      </c>
      <c r="AU120" s="143" t="s">
        <v>206</v>
      </c>
      <c r="AY120" s="18" t="s">
        <v>184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76</v>
      </c>
      <c r="BK120" s="144">
        <f>ROUND(I120*H120,2)</f>
        <v>0</v>
      </c>
      <c r="BL120" s="18" t="s">
        <v>191</v>
      </c>
      <c r="BM120" s="143" t="s">
        <v>3526</v>
      </c>
    </row>
    <row r="121" spans="2:65" s="1" customFormat="1" ht="19.5">
      <c r="B121" s="33"/>
      <c r="D121" s="145" t="s">
        <v>193</v>
      </c>
      <c r="F121" s="146" t="s">
        <v>1883</v>
      </c>
      <c r="I121" s="147"/>
      <c r="L121" s="33"/>
      <c r="M121" s="148"/>
      <c r="T121" s="54"/>
      <c r="AT121" s="18" t="s">
        <v>193</v>
      </c>
      <c r="AU121" s="18" t="s">
        <v>206</v>
      </c>
    </row>
    <row r="122" spans="2:65" s="1" customFormat="1">
      <c r="B122" s="33"/>
      <c r="D122" s="149" t="s">
        <v>195</v>
      </c>
      <c r="F122" s="150" t="s">
        <v>1884</v>
      </c>
      <c r="I122" s="147"/>
      <c r="L122" s="33"/>
      <c r="M122" s="148"/>
      <c r="T122" s="54"/>
      <c r="AT122" s="18" t="s">
        <v>195</v>
      </c>
      <c r="AU122" s="18" t="s">
        <v>206</v>
      </c>
    </row>
    <row r="123" spans="2:65" s="12" customFormat="1">
      <c r="B123" s="151"/>
      <c r="D123" s="145" t="s">
        <v>197</v>
      </c>
      <c r="E123" s="152" t="s">
        <v>19</v>
      </c>
      <c r="F123" s="153" t="s">
        <v>3527</v>
      </c>
      <c r="H123" s="154">
        <v>4.032</v>
      </c>
      <c r="I123" s="155"/>
      <c r="L123" s="151"/>
      <c r="M123" s="156"/>
      <c r="T123" s="157"/>
      <c r="AT123" s="152" t="s">
        <v>197</v>
      </c>
      <c r="AU123" s="152" t="s">
        <v>206</v>
      </c>
      <c r="AV123" s="12" t="s">
        <v>78</v>
      </c>
      <c r="AW123" s="12" t="s">
        <v>31</v>
      </c>
      <c r="AX123" s="12" t="s">
        <v>76</v>
      </c>
      <c r="AY123" s="152" t="s">
        <v>184</v>
      </c>
    </row>
    <row r="124" spans="2:65" s="1" customFormat="1" ht="16.5" customHeight="1">
      <c r="B124" s="33"/>
      <c r="C124" s="132" t="s">
        <v>232</v>
      </c>
      <c r="D124" s="132" t="s">
        <v>186</v>
      </c>
      <c r="E124" s="133" t="s">
        <v>3528</v>
      </c>
      <c r="F124" s="134" t="s">
        <v>3529</v>
      </c>
      <c r="G124" s="135" t="s">
        <v>345</v>
      </c>
      <c r="H124" s="136">
        <v>8.64</v>
      </c>
      <c r="I124" s="137"/>
      <c r="J124" s="138">
        <f>ROUND(I124*H124,2)</f>
        <v>0</v>
      </c>
      <c r="K124" s="134" t="s">
        <v>190</v>
      </c>
      <c r="L124" s="33"/>
      <c r="M124" s="139" t="s">
        <v>19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0.11700000000000001</v>
      </c>
      <c r="T124" s="142">
        <f>S124*H124</f>
        <v>1.0108800000000002</v>
      </c>
      <c r="AR124" s="143" t="s">
        <v>191</v>
      </c>
      <c r="AT124" s="143" t="s">
        <v>186</v>
      </c>
      <c r="AU124" s="143" t="s">
        <v>206</v>
      </c>
      <c r="AY124" s="18" t="s">
        <v>184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76</v>
      </c>
      <c r="BK124" s="144">
        <f>ROUND(I124*H124,2)</f>
        <v>0</v>
      </c>
      <c r="BL124" s="18" t="s">
        <v>191</v>
      </c>
      <c r="BM124" s="143" t="s">
        <v>3530</v>
      </c>
    </row>
    <row r="125" spans="2:65" s="1" customFormat="1" ht="19.5">
      <c r="B125" s="33"/>
      <c r="D125" s="145" t="s">
        <v>193</v>
      </c>
      <c r="F125" s="146" t="s">
        <v>3531</v>
      </c>
      <c r="I125" s="147"/>
      <c r="L125" s="33"/>
      <c r="M125" s="148"/>
      <c r="T125" s="54"/>
      <c r="AT125" s="18" t="s">
        <v>193</v>
      </c>
      <c r="AU125" s="18" t="s">
        <v>206</v>
      </c>
    </row>
    <row r="126" spans="2:65" s="1" customFormat="1">
      <c r="B126" s="33"/>
      <c r="D126" s="149" t="s">
        <v>195</v>
      </c>
      <c r="F126" s="150" t="s">
        <v>3532</v>
      </c>
      <c r="I126" s="147"/>
      <c r="L126" s="33"/>
      <c r="M126" s="148"/>
      <c r="T126" s="54"/>
      <c r="AT126" s="18" t="s">
        <v>195</v>
      </c>
      <c r="AU126" s="18" t="s">
        <v>206</v>
      </c>
    </row>
    <row r="127" spans="2:65" s="12" customFormat="1">
      <c r="B127" s="151"/>
      <c r="D127" s="145" t="s">
        <v>197</v>
      </c>
      <c r="E127" s="152" t="s">
        <v>19</v>
      </c>
      <c r="F127" s="153" t="s">
        <v>3533</v>
      </c>
      <c r="H127" s="154">
        <v>8.64</v>
      </c>
      <c r="I127" s="155"/>
      <c r="L127" s="151"/>
      <c r="M127" s="156"/>
      <c r="T127" s="157"/>
      <c r="AT127" s="152" t="s">
        <v>197</v>
      </c>
      <c r="AU127" s="152" t="s">
        <v>206</v>
      </c>
      <c r="AV127" s="12" t="s">
        <v>78</v>
      </c>
      <c r="AW127" s="12" t="s">
        <v>31</v>
      </c>
      <c r="AX127" s="12" t="s">
        <v>76</v>
      </c>
      <c r="AY127" s="152" t="s">
        <v>184</v>
      </c>
    </row>
    <row r="128" spans="2:65" s="1" customFormat="1" ht="24.2" customHeight="1">
      <c r="B128" s="33"/>
      <c r="C128" s="132" t="s">
        <v>238</v>
      </c>
      <c r="D128" s="132" t="s">
        <v>186</v>
      </c>
      <c r="E128" s="133" t="s">
        <v>3534</v>
      </c>
      <c r="F128" s="134" t="s">
        <v>3535</v>
      </c>
      <c r="G128" s="135" t="s">
        <v>509</v>
      </c>
      <c r="H128" s="136">
        <v>6</v>
      </c>
      <c r="I128" s="137"/>
      <c r="J128" s="138">
        <f>ROUND(I128*H128,2)</f>
        <v>0</v>
      </c>
      <c r="K128" s="134" t="s">
        <v>190</v>
      </c>
      <c r="L128" s="33"/>
      <c r="M128" s="139" t="s">
        <v>19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3.1E-2</v>
      </c>
      <c r="T128" s="142">
        <f>S128*H128</f>
        <v>0.186</v>
      </c>
      <c r="AR128" s="143" t="s">
        <v>191</v>
      </c>
      <c r="AT128" s="143" t="s">
        <v>186</v>
      </c>
      <c r="AU128" s="143" t="s">
        <v>206</v>
      </c>
      <c r="AY128" s="18" t="s">
        <v>184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76</v>
      </c>
      <c r="BK128" s="144">
        <f>ROUND(I128*H128,2)</f>
        <v>0</v>
      </c>
      <c r="BL128" s="18" t="s">
        <v>191</v>
      </c>
      <c r="BM128" s="143" t="s">
        <v>3536</v>
      </c>
    </row>
    <row r="129" spans="2:65" s="1" customFormat="1" ht="19.5">
      <c r="B129" s="33"/>
      <c r="D129" s="145" t="s">
        <v>193</v>
      </c>
      <c r="F129" s="146" t="s">
        <v>3537</v>
      </c>
      <c r="I129" s="147"/>
      <c r="L129" s="33"/>
      <c r="M129" s="148"/>
      <c r="T129" s="54"/>
      <c r="AT129" s="18" t="s">
        <v>193</v>
      </c>
      <c r="AU129" s="18" t="s">
        <v>206</v>
      </c>
    </row>
    <row r="130" spans="2:65" s="1" customFormat="1">
      <c r="B130" s="33"/>
      <c r="D130" s="149" t="s">
        <v>195</v>
      </c>
      <c r="F130" s="150" t="s">
        <v>3538</v>
      </c>
      <c r="I130" s="147"/>
      <c r="L130" s="33"/>
      <c r="M130" s="148"/>
      <c r="T130" s="54"/>
      <c r="AT130" s="18" t="s">
        <v>195</v>
      </c>
      <c r="AU130" s="18" t="s">
        <v>206</v>
      </c>
    </row>
    <row r="131" spans="2:65" s="12" customFormat="1">
      <c r="B131" s="151"/>
      <c r="D131" s="145" t="s">
        <v>197</v>
      </c>
      <c r="E131" s="152" t="s">
        <v>19</v>
      </c>
      <c r="F131" s="153" t="s">
        <v>3539</v>
      </c>
      <c r="H131" s="154">
        <v>6</v>
      </c>
      <c r="I131" s="155"/>
      <c r="L131" s="151"/>
      <c r="M131" s="156"/>
      <c r="T131" s="157"/>
      <c r="AT131" s="152" t="s">
        <v>197</v>
      </c>
      <c r="AU131" s="152" t="s">
        <v>206</v>
      </c>
      <c r="AV131" s="12" t="s">
        <v>78</v>
      </c>
      <c r="AW131" s="12" t="s">
        <v>31</v>
      </c>
      <c r="AX131" s="12" t="s">
        <v>76</v>
      </c>
      <c r="AY131" s="152" t="s">
        <v>184</v>
      </c>
    </row>
    <row r="132" spans="2:65" s="1" customFormat="1" ht="24.2" customHeight="1">
      <c r="B132" s="33"/>
      <c r="C132" s="132" t="s">
        <v>247</v>
      </c>
      <c r="D132" s="132" t="s">
        <v>186</v>
      </c>
      <c r="E132" s="133" t="s">
        <v>3540</v>
      </c>
      <c r="F132" s="134" t="s">
        <v>3541</v>
      </c>
      <c r="G132" s="135" t="s">
        <v>328</v>
      </c>
      <c r="H132" s="136">
        <v>2.9</v>
      </c>
      <c r="I132" s="137"/>
      <c r="J132" s="138">
        <f>ROUND(I132*H132,2)</f>
        <v>0</v>
      </c>
      <c r="K132" s="134" t="s">
        <v>190</v>
      </c>
      <c r="L132" s="33"/>
      <c r="M132" s="139" t="s">
        <v>19</v>
      </c>
      <c r="N132" s="140" t="s">
        <v>40</v>
      </c>
      <c r="P132" s="141">
        <f>O132*H132</f>
        <v>0</v>
      </c>
      <c r="Q132" s="141">
        <v>1.805E-2</v>
      </c>
      <c r="R132" s="141">
        <f>Q132*H132</f>
        <v>5.2344999999999996E-2</v>
      </c>
      <c r="S132" s="141">
        <v>0</v>
      </c>
      <c r="T132" s="142">
        <f>S132*H132</f>
        <v>0</v>
      </c>
      <c r="AR132" s="143" t="s">
        <v>191</v>
      </c>
      <c r="AT132" s="143" t="s">
        <v>186</v>
      </c>
      <c r="AU132" s="143" t="s">
        <v>206</v>
      </c>
      <c r="AY132" s="18" t="s">
        <v>184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76</v>
      </c>
      <c r="BK132" s="144">
        <f>ROUND(I132*H132,2)</f>
        <v>0</v>
      </c>
      <c r="BL132" s="18" t="s">
        <v>191</v>
      </c>
      <c r="BM132" s="143" t="s">
        <v>3542</v>
      </c>
    </row>
    <row r="133" spans="2:65" s="1" customFormat="1" ht="29.25">
      <c r="B133" s="33"/>
      <c r="D133" s="145" t="s">
        <v>193</v>
      </c>
      <c r="F133" s="146" t="s">
        <v>3543</v>
      </c>
      <c r="I133" s="147"/>
      <c r="L133" s="33"/>
      <c r="M133" s="148"/>
      <c r="T133" s="54"/>
      <c r="AT133" s="18" t="s">
        <v>193</v>
      </c>
      <c r="AU133" s="18" t="s">
        <v>206</v>
      </c>
    </row>
    <row r="134" spans="2:65" s="1" customFormat="1">
      <c r="B134" s="33"/>
      <c r="D134" s="149" t="s">
        <v>195</v>
      </c>
      <c r="F134" s="150" t="s">
        <v>3544</v>
      </c>
      <c r="I134" s="147"/>
      <c r="L134" s="33"/>
      <c r="M134" s="148"/>
      <c r="T134" s="54"/>
      <c r="AT134" s="18" t="s">
        <v>195</v>
      </c>
      <c r="AU134" s="18" t="s">
        <v>206</v>
      </c>
    </row>
    <row r="135" spans="2:65" s="12" customFormat="1">
      <c r="B135" s="151"/>
      <c r="D135" s="145" t="s">
        <v>197</v>
      </c>
      <c r="E135" s="152" t="s">
        <v>19</v>
      </c>
      <c r="F135" s="153" t="s">
        <v>3545</v>
      </c>
      <c r="H135" s="154">
        <v>2.9</v>
      </c>
      <c r="I135" s="155"/>
      <c r="L135" s="151"/>
      <c r="M135" s="156"/>
      <c r="T135" s="157"/>
      <c r="AT135" s="152" t="s">
        <v>197</v>
      </c>
      <c r="AU135" s="152" t="s">
        <v>206</v>
      </c>
      <c r="AV135" s="12" t="s">
        <v>78</v>
      </c>
      <c r="AW135" s="12" t="s">
        <v>31</v>
      </c>
      <c r="AX135" s="12" t="s">
        <v>76</v>
      </c>
      <c r="AY135" s="152" t="s">
        <v>184</v>
      </c>
    </row>
    <row r="136" spans="2:65" s="11" customFormat="1" ht="22.9" customHeight="1">
      <c r="B136" s="120"/>
      <c r="D136" s="121" t="s">
        <v>68</v>
      </c>
      <c r="E136" s="130" t="s">
        <v>1953</v>
      </c>
      <c r="F136" s="130" t="s">
        <v>1954</v>
      </c>
      <c r="I136" s="123"/>
      <c r="J136" s="131">
        <f>BK136</f>
        <v>0</v>
      </c>
      <c r="L136" s="120"/>
      <c r="M136" s="125"/>
      <c r="P136" s="126">
        <f>SUM(P137:P146)</f>
        <v>0</v>
      </c>
      <c r="R136" s="126">
        <f>SUM(R137:R146)</f>
        <v>0</v>
      </c>
      <c r="T136" s="127">
        <f>SUM(T137:T146)</f>
        <v>0</v>
      </c>
      <c r="AR136" s="121" t="s">
        <v>76</v>
      </c>
      <c r="AT136" s="128" t="s">
        <v>68</v>
      </c>
      <c r="AU136" s="128" t="s">
        <v>76</v>
      </c>
      <c r="AY136" s="121" t="s">
        <v>184</v>
      </c>
      <c r="BK136" s="129">
        <f>SUM(BK137:BK146)</f>
        <v>0</v>
      </c>
    </row>
    <row r="137" spans="2:65" s="1" customFormat="1" ht="24.2" customHeight="1">
      <c r="B137" s="33"/>
      <c r="C137" s="132" t="s">
        <v>254</v>
      </c>
      <c r="D137" s="132" t="s">
        <v>186</v>
      </c>
      <c r="E137" s="133" t="s">
        <v>1955</v>
      </c>
      <c r="F137" s="134" t="s">
        <v>1956</v>
      </c>
      <c r="G137" s="135" t="s">
        <v>313</v>
      </c>
      <c r="H137" s="136">
        <v>205.21100000000001</v>
      </c>
      <c r="I137" s="137"/>
      <c r="J137" s="138">
        <f>ROUND(I137*H137,2)</f>
        <v>0</v>
      </c>
      <c r="K137" s="134" t="s">
        <v>190</v>
      </c>
      <c r="L137" s="33"/>
      <c r="M137" s="139" t="s">
        <v>19</v>
      </c>
      <c r="N137" s="140" t="s">
        <v>40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191</v>
      </c>
      <c r="AT137" s="143" t="s">
        <v>186</v>
      </c>
      <c r="AU137" s="143" t="s">
        <v>78</v>
      </c>
      <c r="AY137" s="18" t="s">
        <v>184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8" t="s">
        <v>76</v>
      </c>
      <c r="BK137" s="144">
        <f>ROUND(I137*H137,2)</f>
        <v>0</v>
      </c>
      <c r="BL137" s="18" t="s">
        <v>191</v>
      </c>
      <c r="BM137" s="143" t="s">
        <v>3546</v>
      </c>
    </row>
    <row r="138" spans="2:65" s="1" customFormat="1" ht="19.5">
      <c r="B138" s="33"/>
      <c r="D138" s="145" t="s">
        <v>193</v>
      </c>
      <c r="F138" s="146" t="s">
        <v>1958</v>
      </c>
      <c r="I138" s="147"/>
      <c r="L138" s="33"/>
      <c r="M138" s="148"/>
      <c r="T138" s="54"/>
      <c r="AT138" s="18" t="s">
        <v>193</v>
      </c>
      <c r="AU138" s="18" t="s">
        <v>78</v>
      </c>
    </row>
    <row r="139" spans="2:65" s="1" customFormat="1">
      <c r="B139" s="33"/>
      <c r="D139" s="149" t="s">
        <v>195</v>
      </c>
      <c r="F139" s="150" t="s">
        <v>1959</v>
      </c>
      <c r="I139" s="147"/>
      <c r="L139" s="33"/>
      <c r="M139" s="148"/>
      <c r="T139" s="54"/>
      <c r="AT139" s="18" t="s">
        <v>195</v>
      </c>
      <c r="AU139" s="18" t="s">
        <v>78</v>
      </c>
    </row>
    <row r="140" spans="2:65" s="1" customFormat="1" ht="24.2" customHeight="1">
      <c r="B140" s="33"/>
      <c r="C140" s="132" t="s">
        <v>264</v>
      </c>
      <c r="D140" s="132" t="s">
        <v>186</v>
      </c>
      <c r="E140" s="133" t="s">
        <v>1960</v>
      </c>
      <c r="F140" s="134" t="s">
        <v>1961</v>
      </c>
      <c r="G140" s="135" t="s">
        <v>313</v>
      </c>
      <c r="H140" s="136">
        <v>4925.0640000000003</v>
      </c>
      <c r="I140" s="137"/>
      <c r="J140" s="138">
        <f>ROUND(I140*H140,2)</f>
        <v>0</v>
      </c>
      <c r="K140" s="134" t="s">
        <v>190</v>
      </c>
      <c r="L140" s="33"/>
      <c r="M140" s="139" t="s">
        <v>19</v>
      </c>
      <c r="N140" s="140" t="s">
        <v>40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191</v>
      </c>
      <c r="AT140" s="143" t="s">
        <v>186</v>
      </c>
      <c r="AU140" s="143" t="s">
        <v>78</v>
      </c>
      <c r="AY140" s="18" t="s">
        <v>184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76</v>
      </c>
      <c r="BK140" s="144">
        <f>ROUND(I140*H140,2)</f>
        <v>0</v>
      </c>
      <c r="BL140" s="18" t="s">
        <v>191</v>
      </c>
      <c r="BM140" s="143" t="s">
        <v>3547</v>
      </c>
    </row>
    <row r="141" spans="2:65" s="1" customFormat="1" ht="19.5">
      <c r="B141" s="33"/>
      <c r="D141" s="145" t="s">
        <v>193</v>
      </c>
      <c r="F141" s="146" t="s">
        <v>1963</v>
      </c>
      <c r="I141" s="147"/>
      <c r="L141" s="33"/>
      <c r="M141" s="148"/>
      <c r="T141" s="54"/>
      <c r="AT141" s="18" t="s">
        <v>193</v>
      </c>
      <c r="AU141" s="18" t="s">
        <v>78</v>
      </c>
    </row>
    <row r="142" spans="2:65" s="1" customFormat="1">
      <c r="B142" s="33"/>
      <c r="D142" s="149" t="s">
        <v>195</v>
      </c>
      <c r="F142" s="150" t="s">
        <v>1964</v>
      </c>
      <c r="I142" s="147"/>
      <c r="L142" s="33"/>
      <c r="M142" s="148"/>
      <c r="T142" s="54"/>
      <c r="AT142" s="18" t="s">
        <v>195</v>
      </c>
      <c r="AU142" s="18" t="s">
        <v>78</v>
      </c>
    </row>
    <row r="143" spans="2:65" s="12" customFormat="1">
      <c r="B143" s="151"/>
      <c r="D143" s="145" t="s">
        <v>197</v>
      </c>
      <c r="F143" s="153" t="s">
        <v>3548</v>
      </c>
      <c r="H143" s="154">
        <v>4925.0640000000003</v>
      </c>
      <c r="I143" s="155"/>
      <c r="L143" s="151"/>
      <c r="M143" s="156"/>
      <c r="T143" s="157"/>
      <c r="AT143" s="152" t="s">
        <v>197</v>
      </c>
      <c r="AU143" s="152" t="s">
        <v>78</v>
      </c>
      <c r="AV143" s="12" t="s">
        <v>78</v>
      </c>
      <c r="AW143" s="12" t="s">
        <v>4</v>
      </c>
      <c r="AX143" s="12" t="s">
        <v>76</v>
      </c>
      <c r="AY143" s="152" t="s">
        <v>184</v>
      </c>
    </row>
    <row r="144" spans="2:65" s="1" customFormat="1" ht="33" customHeight="1">
      <c r="B144" s="33"/>
      <c r="C144" s="132" t="s">
        <v>273</v>
      </c>
      <c r="D144" s="132" t="s">
        <v>186</v>
      </c>
      <c r="E144" s="133" t="s">
        <v>1978</v>
      </c>
      <c r="F144" s="134" t="s">
        <v>1979</v>
      </c>
      <c r="G144" s="135" t="s">
        <v>313</v>
      </c>
      <c r="H144" s="136">
        <v>205.21100000000001</v>
      </c>
      <c r="I144" s="137"/>
      <c r="J144" s="138">
        <f>ROUND(I144*H144,2)</f>
        <v>0</v>
      </c>
      <c r="K144" s="134" t="s">
        <v>190</v>
      </c>
      <c r="L144" s="33"/>
      <c r="M144" s="139" t="s">
        <v>19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191</v>
      </c>
      <c r="AT144" s="143" t="s">
        <v>186</v>
      </c>
      <c r="AU144" s="143" t="s">
        <v>78</v>
      </c>
      <c r="AY144" s="18" t="s">
        <v>184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76</v>
      </c>
      <c r="BK144" s="144">
        <f>ROUND(I144*H144,2)</f>
        <v>0</v>
      </c>
      <c r="BL144" s="18" t="s">
        <v>191</v>
      </c>
      <c r="BM144" s="143" t="s">
        <v>3549</v>
      </c>
    </row>
    <row r="145" spans="2:47" s="1" customFormat="1" ht="29.25">
      <c r="B145" s="33"/>
      <c r="D145" s="145" t="s">
        <v>193</v>
      </c>
      <c r="F145" s="146" t="s">
        <v>1981</v>
      </c>
      <c r="I145" s="147"/>
      <c r="L145" s="33"/>
      <c r="M145" s="148"/>
      <c r="T145" s="54"/>
      <c r="AT145" s="18" t="s">
        <v>193</v>
      </c>
      <c r="AU145" s="18" t="s">
        <v>78</v>
      </c>
    </row>
    <row r="146" spans="2:47" s="1" customFormat="1">
      <c r="B146" s="33"/>
      <c r="D146" s="149" t="s">
        <v>195</v>
      </c>
      <c r="F146" s="150" t="s">
        <v>1982</v>
      </c>
      <c r="I146" s="147"/>
      <c r="L146" s="33"/>
      <c r="M146" s="192"/>
      <c r="N146" s="193"/>
      <c r="O146" s="193"/>
      <c r="P146" s="193"/>
      <c r="Q146" s="193"/>
      <c r="R146" s="193"/>
      <c r="S146" s="193"/>
      <c r="T146" s="194"/>
      <c r="AT146" s="18" t="s">
        <v>195</v>
      </c>
      <c r="AU146" s="18" t="s">
        <v>78</v>
      </c>
    </row>
    <row r="147" spans="2:47" s="1" customFormat="1" ht="6.95" customHeight="1">
      <c r="B147" s="42"/>
      <c r="C147" s="43"/>
      <c r="D147" s="43"/>
      <c r="E147" s="43"/>
      <c r="F147" s="43"/>
      <c r="G147" s="43"/>
      <c r="H147" s="43"/>
      <c r="I147" s="43"/>
      <c r="J147" s="43"/>
      <c r="K147" s="43"/>
      <c r="L147" s="33"/>
    </row>
  </sheetData>
  <sheetProtection algorithmName="SHA-512" hashValue="RLf8VChEyBe8NyXEifX+AJDIR8Wy0FaX1y+EvM1ccivPXAABz9SK7yYsC9w1IsdA3jURm2mSjftS2suCwgpE/w==" saltValue="sB1m6KOIP6qZP+XsRwzvgNSPg/jsfOhKjvoXORMBhxJ53xv0yZkJe5aa0ZjAYDzKiyd7nsBwrGwDi8d6fYxS1Q==" spinCount="100000" sheet="1" objects="1" scenarios="1" formatColumns="0" formatRows="0" autoFilter="0"/>
  <autoFilter ref="C88:K146" xr:uid="{00000000-0009-0000-0000-00000B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5" r:id="rId1" xr:uid="{00000000-0004-0000-0B00-000000000000}"/>
    <hyperlink ref="F99" r:id="rId2" xr:uid="{00000000-0004-0000-0B00-000001000000}"/>
    <hyperlink ref="F105" r:id="rId3" xr:uid="{00000000-0004-0000-0B00-000002000000}"/>
    <hyperlink ref="F109" r:id="rId4" xr:uid="{00000000-0004-0000-0B00-000003000000}"/>
    <hyperlink ref="F115" r:id="rId5" xr:uid="{00000000-0004-0000-0B00-000004000000}"/>
    <hyperlink ref="F122" r:id="rId6" xr:uid="{00000000-0004-0000-0B00-000005000000}"/>
    <hyperlink ref="F126" r:id="rId7" xr:uid="{00000000-0004-0000-0B00-000006000000}"/>
    <hyperlink ref="F130" r:id="rId8" xr:uid="{00000000-0004-0000-0B00-000007000000}"/>
    <hyperlink ref="F134" r:id="rId9" xr:uid="{00000000-0004-0000-0B00-000008000000}"/>
    <hyperlink ref="F139" r:id="rId10" xr:uid="{00000000-0004-0000-0B00-000009000000}"/>
    <hyperlink ref="F142" r:id="rId11" xr:uid="{00000000-0004-0000-0B00-00000A000000}"/>
    <hyperlink ref="F146" r:id="rId12" xr:uid="{00000000-0004-0000-0B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36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115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3180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3550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ROUND(J96,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ROUND((SUM(BE96:BE360)),  2)</f>
        <v>0</v>
      </c>
      <c r="I35" s="94">
        <v>0.21</v>
      </c>
      <c r="J35" s="84">
        <f>ROUND(((SUM(BE96:BE360))*I35),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ROUND((SUM(BF96:BF360)),  2)</f>
        <v>0</v>
      </c>
      <c r="I36" s="94">
        <v>0.15</v>
      </c>
      <c r="J36" s="84">
        <f>ROUND(((SUM(BF96:BF360))*I36),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ROUND((SUM(BG96:BG360)),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ROUND((SUM(BH96:BH360)),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ROUND((SUM(BI96:BI360)),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3180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D.2.2.a.6- - Elektroinstalace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J96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140</v>
      </c>
      <c r="E64" s="106"/>
      <c r="F64" s="106"/>
      <c r="G64" s="106"/>
      <c r="H64" s="106"/>
      <c r="I64" s="106"/>
      <c r="J64" s="107">
        <f>J97</f>
        <v>0</v>
      </c>
      <c r="L64" s="104"/>
    </row>
    <row r="65" spans="2:12" s="9" customFormat="1" ht="19.899999999999999" customHeight="1">
      <c r="B65" s="108"/>
      <c r="D65" s="109" t="s">
        <v>141</v>
      </c>
      <c r="E65" s="110"/>
      <c r="F65" s="110"/>
      <c r="G65" s="110"/>
      <c r="H65" s="110"/>
      <c r="I65" s="110"/>
      <c r="J65" s="111">
        <f>J98</f>
        <v>0</v>
      </c>
      <c r="L65" s="108"/>
    </row>
    <row r="66" spans="2:12" s="9" customFormat="1" ht="19.899999999999999" customHeight="1">
      <c r="B66" s="108"/>
      <c r="D66" s="109" t="s">
        <v>151</v>
      </c>
      <c r="E66" s="110"/>
      <c r="F66" s="110"/>
      <c r="G66" s="110"/>
      <c r="H66" s="110"/>
      <c r="I66" s="110"/>
      <c r="J66" s="111">
        <f>J99</f>
        <v>0</v>
      </c>
      <c r="L66" s="108"/>
    </row>
    <row r="67" spans="2:12" s="9" customFormat="1" ht="19.899999999999999" customHeight="1">
      <c r="B67" s="108"/>
      <c r="D67" s="109" t="s">
        <v>1807</v>
      </c>
      <c r="E67" s="110"/>
      <c r="F67" s="110"/>
      <c r="G67" s="110"/>
      <c r="H67" s="110"/>
      <c r="I67" s="110"/>
      <c r="J67" s="111">
        <f>J103</f>
        <v>0</v>
      </c>
      <c r="L67" s="108"/>
    </row>
    <row r="68" spans="2:12" s="8" customFormat="1" ht="24.95" customHeight="1">
      <c r="B68" s="104"/>
      <c r="D68" s="105" t="s">
        <v>1985</v>
      </c>
      <c r="E68" s="106"/>
      <c r="F68" s="106"/>
      <c r="G68" s="106"/>
      <c r="H68" s="106"/>
      <c r="I68" s="106"/>
      <c r="J68" s="107">
        <f>J114</f>
        <v>0</v>
      </c>
      <c r="L68" s="104"/>
    </row>
    <row r="69" spans="2:12" s="9" customFormat="1" ht="19.899999999999999" customHeight="1">
      <c r="B69" s="108"/>
      <c r="D69" s="109" t="s">
        <v>2458</v>
      </c>
      <c r="E69" s="110"/>
      <c r="F69" s="110"/>
      <c r="G69" s="110"/>
      <c r="H69" s="110"/>
      <c r="I69" s="110"/>
      <c r="J69" s="111">
        <f>J115</f>
        <v>0</v>
      </c>
      <c r="L69" s="108"/>
    </row>
    <row r="70" spans="2:12" s="9" customFormat="1" ht="19.899999999999999" customHeight="1">
      <c r="B70" s="108"/>
      <c r="D70" s="109" t="s">
        <v>2459</v>
      </c>
      <c r="E70" s="110"/>
      <c r="F70" s="110"/>
      <c r="G70" s="110"/>
      <c r="H70" s="110"/>
      <c r="I70" s="110"/>
      <c r="J70" s="111">
        <f>J124</f>
        <v>0</v>
      </c>
      <c r="L70" s="108"/>
    </row>
    <row r="71" spans="2:12" s="9" customFormat="1" ht="14.85" customHeight="1">
      <c r="B71" s="108"/>
      <c r="D71" s="109" t="s">
        <v>2460</v>
      </c>
      <c r="E71" s="110"/>
      <c r="F71" s="110"/>
      <c r="G71" s="110"/>
      <c r="H71" s="110"/>
      <c r="I71" s="110"/>
      <c r="J71" s="111">
        <f>J277</f>
        <v>0</v>
      </c>
      <c r="L71" s="108"/>
    </row>
    <row r="72" spans="2:12" s="9" customFormat="1" ht="14.85" customHeight="1">
      <c r="B72" s="108"/>
      <c r="D72" s="109" t="s">
        <v>2461</v>
      </c>
      <c r="E72" s="110"/>
      <c r="F72" s="110"/>
      <c r="G72" s="110"/>
      <c r="H72" s="110"/>
      <c r="I72" s="110"/>
      <c r="J72" s="111">
        <f>J299</f>
        <v>0</v>
      </c>
      <c r="L72" s="108"/>
    </row>
    <row r="73" spans="2:12" s="8" customFormat="1" ht="24.95" customHeight="1">
      <c r="B73" s="104"/>
      <c r="D73" s="105" t="s">
        <v>154</v>
      </c>
      <c r="E73" s="106"/>
      <c r="F73" s="106"/>
      <c r="G73" s="106"/>
      <c r="H73" s="106"/>
      <c r="I73" s="106"/>
      <c r="J73" s="107">
        <f>J329</f>
        <v>0</v>
      </c>
      <c r="L73" s="104"/>
    </row>
    <row r="74" spans="2:12" s="9" customFormat="1" ht="19.899999999999999" customHeight="1">
      <c r="B74" s="108"/>
      <c r="D74" s="109" t="s">
        <v>2462</v>
      </c>
      <c r="E74" s="110"/>
      <c r="F74" s="110"/>
      <c r="G74" s="110"/>
      <c r="H74" s="110"/>
      <c r="I74" s="110"/>
      <c r="J74" s="111">
        <f>J330</f>
        <v>0</v>
      </c>
      <c r="L74" s="108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169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16</v>
      </c>
      <c r="L83" s="33"/>
    </row>
    <row r="84" spans="2:63" s="1" customFormat="1" ht="16.5" customHeight="1">
      <c r="B84" s="33"/>
      <c r="E84" s="323" t="str">
        <f>E7</f>
        <v>Parkovací hala HZS JPO Havlíčkův Brod</v>
      </c>
      <c r="F84" s="324"/>
      <c r="G84" s="324"/>
      <c r="H84" s="324"/>
      <c r="L84" s="33"/>
    </row>
    <row r="85" spans="2:63" ht="12" customHeight="1">
      <c r="B85" s="21"/>
      <c r="C85" s="28" t="s">
        <v>132</v>
      </c>
      <c r="L85" s="21"/>
    </row>
    <row r="86" spans="2:63" s="1" customFormat="1" ht="16.5" customHeight="1">
      <c r="B86" s="33"/>
      <c r="E86" s="323" t="s">
        <v>3180</v>
      </c>
      <c r="F86" s="322"/>
      <c r="G86" s="322"/>
      <c r="H86" s="322"/>
      <c r="L86" s="33"/>
    </row>
    <row r="87" spans="2:63" s="1" customFormat="1" ht="12" customHeight="1">
      <c r="B87" s="33"/>
      <c r="C87" s="28" t="s">
        <v>134</v>
      </c>
      <c r="L87" s="33"/>
    </row>
    <row r="88" spans="2:63" s="1" customFormat="1" ht="16.5" customHeight="1">
      <c r="B88" s="33"/>
      <c r="E88" s="318" t="str">
        <f>E11</f>
        <v>D.2.2.a.6- - Elektroinstalace</v>
      </c>
      <c r="F88" s="322"/>
      <c r="G88" s="322"/>
      <c r="H88" s="322"/>
      <c r="L88" s="33"/>
    </row>
    <row r="89" spans="2:63" s="1" customFormat="1" ht="6.95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F14</f>
        <v xml:space="preserve"> </v>
      </c>
      <c r="I90" s="28" t="s">
        <v>23</v>
      </c>
      <c r="J90" s="50" t="str">
        <f>IF(J14="","",J14)</f>
        <v>11. 5. 2020</v>
      </c>
      <c r="L90" s="33"/>
    </row>
    <row r="91" spans="2:63" s="1" customFormat="1" ht="6.95" customHeight="1">
      <c r="B91" s="33"/>
      <c r="L91" s="33"/>
    </row>
    <row r="92" spans="2:63" s="1" customFormat="1" ht="15.2" customHeight="1">
      <c r="B92" s="33"/>
      <c r="C92" s="28" t="s">
        <v>25</v>
      </c>
      <c r="F92" s="26" t="str">
        <f>E17</f>
        <v xml:space="preserve"> </v>
      </c>
      <c r="I92" s="28" t="s">
        <v>30</v>
      </c>
      <c r="J92" s="31" t="str">
        <f>E23</f>
        <v xml:space="preserve"> </v>
      </c>
      <c r="L92" s="33"/>
    </row>
    <row r="93" spans="2:63" s="1" customFormat="1" ht="15.2" customHeight="1">
      <c r="B93" s="33"/>
      <c r="C93" s="28" t="s">
        <v>28</v>
      </c>
      <c r="F93" s="26" t="str">
        <f>IF(E20="","",E20)</f>
        <v>Vyplň údaj</v>
      </c>
      <c r="I93" s="28" t="s">
        <v>32</v>
      </c>
      <c r="J93" s="31" t="str">
        <f>E26</f>
        <v xml:space="preserve"> 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12"/>
      <c r="C95" s="113" t="s">
        <v>170</v>
      </c>
      <c r="D95" s="114" t="s">
        <v>54</v>
      </c>
      <c r="E95" s="114" t="s">
        <v>50</v>
      </c>
      <c r="F95" s="114" t="s">
        <v>51</v>
      </c>
      <c r="G95" s="114" t="s">
        <v>171</v>
      </c>
      <c r="H95" s="114" t="s">
        <v>172</v>
      </c>
      <c r="I95" s="114" t="s">
        <v>173</v>
      </c>
      <c r="J95" s="114" t="s">
        <v>138</v>
      </c>
      <c r="K95" s="115" t="s">
        <v>174</v>
      </c>
      <c r="L95" s="112"/>
      <c r="M95" s="57" t="s">
        <v>19</v>
      </c>
      <c r="N95" s="58" t="s">
        <v>39</v>
      </c>
      <c r="O95" s="58" t="s">
        <v>175</v>
      </c>
      <c r="P95" s="58" t="s">
        <v>176</v>
      </c>
      <c r="Q95" s="58" t="s">
        <v>177</v>
      </c>
      <c r="R95" s="58" t="s">
        <v>178</v>
      </c>
      <c r="S95" s="58" t="s">
        <v>179</v>
      </c>
      <c r="T95" s="59" t="s">
        <v>180</v>
      </c>
    </row>
    <row r="96" spans="2:63" s="1" customFormat="1" ht="22.9" customHeight="1">
      <c r="B96" s="33"/>
      <c r="C96" s="62" t="s">
        <v>181</v>
      </c>
      <c r="J96" s="116">
        <f>BK96</f>
        <v>0</v>
      </c>
      <c r="L96" s="33"/>
      <c r="M96" s="60"/>
      <c r="N96" s="51"/>
      <c r="O96" s="51"/>
      <c r="P96" s="117">
        <f>P97+P114+P329</f>
        <v>0</v>
      </c>
      <c r="Q96" s="51"/>
      <c r="R96" s="117">
        <f>R97+R114+R329</f>
        <v>24.988451000000001</v>
      </c>
      <c r="S96" s="51"/>
      <c r="T96" s="118">
        <f>T97+T114+T329</f>
        <v>1E-3</v>
      </c>
      <c r="AT96" s="18" t="s">
        <v>68</v>
      </c>
      <c r="AU96" s="18" t="s">
        <v>139</v>
      </c>
      <c r="BK96" s="119">
        <f>BK97+BK114+BK329</f>
        <v>0</v>
      </c>
    </row>
    <row r="97" spans="2:65" s="11" customFormat="1" ht="25.9" customHeight="1">
      <c r="B97" s="120"/>
      <c r="D97" s="121" t="s">
        <v>68</v>
      </c>
      <c r="E97" s="122" t="s">
        <v>182</v>
      </c>
      <c r="F97" s="122" t="s">
        <v>183</v>
      </c>
      <c r="I97" s="123"/>
      <c r="J97" s="124">
        <f>BK97</f>
        <v>0</v>
      </c>
      <c r="L97" s="120"/>
      <c r="M97" s="125"/>
      <c r="P97" s="126">
        <f>P98+P99+P103</f>
        <v>0</v>
      </c>
      <c r="R97" s="126">
        <f>R98+R99+R103</f>
        <v>0</v>
      </c>
      <c r="T97" s="127">
        <f>T98+T99+T103</f>
        <v>1E-3</v>
      </c>
      <c r="AR97" s="121" t="s">
        <v>76</v>
      </c>
      <c r="AT97" s="128" t="s">
        <v>68</v>
      </c>
      <c r="AU97" s="128" t="s">
        <v>69</v>
      </c>
      <c r="AY97" s="121" t="s">
        <v>184</v>
      </c>
      <c r="BK97" s="129">
        <f>BK98+BK99+BK103</f>
        <v>0</v>
      </c>
    </row>
    <row r="98" spans="2:65" s="11" customFormat="1" ht="22.9" customHeight="1">
      <c r="B98" s="120"/>
      <c r="D98" s="121" t="s">
        <v>68</v>
      </c>
      <c r="E98" s="130" t="s">
        <v>76</v>
      </c>
      <c r="F98" s="130" t="s">
        <v>185</v>
      </c>
      <c r="I98" s="123"/>
      <c r="J98" s="131">
        <f>BK98</f>
        <v>0</v>
      </c>
      <c r="L98" s="120"/>
      <c r="M98" s="125"/>
      <c r="P98" s="126">
        <v>0</v>
      </c>
      <c r="R98" s="126">
        <v>0</v>
      </c>
      <c r="T98" s="127">
        <v>0</v>
      </c>
      <c r="AR98" s="121" t="s">
        <v>76</v>
      </c>
      <c r="AT98" s="128" t="s">
        <v>68</v>
      </c>
      <c r="AU98" s="128" t="s">
        <v>76</v>
      </c>
      <c r="AY98" s="121" t="s">
        <v>184</v>
      </c>
      <c r="BK98" s="129">
        <v>0</v>
      </c>
    </row>
    <row r="99" spans="2:65" s="11" customFormat="1" ht="22.9" customHeight="1">
      <c r="B99" s="120"/>
      <c r="D99" s="121" t="s">
        <v>68</v>
      </c>
      <c r="E99" s="130" t="s">
        <v>247</v>
      </c>
      <c r="F99" s="130" t="s">
        <v>1180</v>
      </c>
      <c r="I99" s="123"/>
      <c r="J99" s="131">
        <f>BK99</f>
        <v>0</v>
      </c>
      <c r="L99" s="120"/>
      <c r="M99" s="125"/>
      <c r="P99" s="126">
        <f>SUM(P100:P102)</f>
        <v>0</v>
      </c>
      <c r="R99" s="126">
        <f>SUM(R100:R102)</f>
        <v>0</v>
      </c>
      <c r="T99" s="127">
        <f>SUM(T100:T102)</f>
        <v>1E-3</v>
      </c>
      <c r="AR99" s="121" t="s">
        <v>76</v>
      </c>
      <c r="AT99" s="128" t="s">
        <v>68</v>
      </c>
      <c r="AU99" s="128" t="s">
        <v>76</v>
      </c>
      <c r="AY99" s="121" t="s">
        <v>184</v>
      </c>
      <c r="BK99" s="129">
        <f>SUM(BK100:BK102)</f>
        <v>0</v>
      </c>
    </row>
    <row r="100" spans="2:65" s="1" customFormat="1" ht="24.2" customHeight="1">
      <c r="B100" s="33"/>
      <c r="C100" s="132" t="s">
        <v>76</v>
      </c>
      <c r="D100" s="132" t="s">
        <v>186</v>
      </c>
      <c r="E100" s="133" t="s">
        <v>3551</v>
      </c>
      <c r="F100" s="134" t="s">
        <v>3552</v>
      </c>
      <c r="G100" s="135" t="s">
        <v>509</v>
      </c>
      <c r="H100" s="136">
        <v>1</v>
      </c>
      <c r="I100" s="137"/>
      <c r="J100" s="138">
        <f>ROUND(I100*H100,2)</f>
        <v>0</v>
      </c>
      <c r="K100" s="134" t="s">
        <v>190</v>
      </c>
      <c r="L100" s="33"/>
      <c r="M100" s="139" t="s">
        <v>19</v>
      </c>
      <c r="N100" s="140" t="s">
        <v>40</v>
      </c>
      <c r="P100" s="141">
        <f>O100*H100</f>
        <v>0</v>
      </c>
      <c r="Q100" s="141">
        <v>0</v>
      </c>
      <c r="R100" s="141">
        <f>Q100*H100</f>
        <v>0</v>
      </c>
      <c r="S100" s="141">
        <v>1E-3</v>
      </c>
      <c r="T100" s="142">
        <f>S100*H100</f>
        <v>1E-3</v>
      </c>
      <c r="AR100" s="143" t="s">
        <v>191</v>
      </c>
      <c r="AT100" s="143" t="s">
        <v>186</v>
      </c>
      <c r="AU100" s="143" t="s">
        <v>78</v>
      </c>
      <c r="AY100" s="18" t="s">
        <v>184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76</v>
      </c>
      <c r="BK100" s="144">
        <f>ROUND(I100*H100,2)</f>
        <v>0</v>
      </c>
      <c r="BL100" s="18" t="s">
        <v>191</v>
      </c>
      <c r="BM100" s="143" t="s">
        <v>3553</v>
      </c>
    </row>
    <row r="101" spans="2:65" s="1" customFormat="1" ht="19.5">
      <c r="B101" s="33"/>
      <c r="D101" s="145" t="s">
        <v>193</v>
      </c>
      <c r="F101" s="146" t="s">
        <v>3554</v>
      </c>
      <c r="I101" s="147"/>
      <c r="L101" s="33"/>
      <c r="M101" s="148"/>
      <c r="T101" s="54"/>
      <c r="AT101" s="18" t="s">
        <v>193</v>
      </c>
      <c r="AU101" s="18" t="s">
        <v>78</v>
      </c>
    </row>
    <row r="102" spans="2:65" s="1" customFormat="1">
      <c r="B102" s="33"/>
      <c r="D102" s="149" t="s">
        <v>195</v>
      </c>
      <c r="F102" s="150" t="s">
        <v>3555</v>
      </c>
      <c r="I102" s="147"/>
      <c r="L102" s="33"/>
      <c r="M102" s="148"/>
      <c r="T102" s="54"/>
      <c r="AT102" s="18" t="s">
        <v>195</v>
      </c>
      <c r="AU102" s="18" t="s">
        <v>78</v>
      </c>
    </row>
    <row r="103" spans="2:65" s="11" customFormat="1" ht="22.9" customHeight="1">
      <c r="B103" s="120"/>
      <c r="D103" s="121" t="s">
        <v>68</v>
      </c>
      <c r="E103" s="130" t="s">
        <v>1953</v>
      </c>
      <c r="F103" s="130" t="s">
        <v>1954</v>
      </c>
      <c r="I103" s="123"/>
      <c r="J103" s="131">
        <f>BK103</f>
        <v>0</v>
      </c>
      <c r="L103" s="120"/>
      <c r="M103" s="125"/>
      <c r="P103" s="126">
        <f>SUM(P104:P113)</f>
        <v>0</v>
      </c>
      <c r="R103" s="126">
        <f>SUM(R104:R113)</f>
        <v>0</v>
      </c>
      <c r="T103" s="127">
        <f>SUM(T104:T113)</f>
        <v>0</v>
      </c>
      <c r="AR103" s="121" t="s">
        <v>76</v>
      </c>
      <c r="AT103" s="128" t="s">
        <v>68</v>
      </c>
      <c r="AU103" s="128" t="s">
        <v>76</v>
      </c>
      <c r="AY103" s="121" t="s">
        <v>184</v>
      </c>
      <c r="BK103" s="129">
        <f>SUM(BK104:BK113)</f>
        <v>0</v>
      </c>
    </row>
    <row r="104" spans="2:65" s="1" customFormat="1" ht="24.2" customHeight="1">
      <c r="B104" s="33"/>
      <c r="C104" s="132" t="s">
        <v>78</v>
      </c>
      <c r="D104" s="132" t="s">
        <v>186</v>
      </c>
      <c r="E104" s="133" t="s">
        <v>2494</v>
      </c>
      <c r="F104" s="134" t="s">
        <v>2495</v>
      </c>
      <c r="G104" s="135" t="s">
        <v>313</v>
      </c>
      <c r="H104" s="136">
        <v>1E-3</v>
      </c>
      <c r="I104" s="137"/>
      <c r="J104" s="138">
        <f>ROUND(I104*H104,2)</f>
        <v>0</v>
      </c>
      <c r="K104" s="134" t="s">
        <v>190</v>
      </c>
      <c r="L104" s="33"/>
      <c r="M104" s="139" t="s">
        <v>19</v>
      </c>
      <c r="N104" s="140" t="s">
        <v>40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191</v>
      </c>
      <c r="AT104" s="143" t="s">
        <v>186</v>
      </c>
      <c r="AU104" s="143" t="s">
        <v>78</v>
      </c>
      <c r="AY104" s="18" t="s">
        <v>184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76</v>
      </c>
      <c r="BK104" s="144">
        <f>ROUND(I104*H104,2)</f>
        <v>0</v>
      </c>
      <c r="BL104" s="18" t="s">
        <v>191</v>
      </c>
      <c r="BM104" s="143" t="s">
        <v>3556</v>
      </c>
    </row>
    <row r="105" spans="2:65" s="1" customFormat="1" ht="19.5">
      <c r="B105" s="33"/>
      <c r="D105" s="145" t="s">
        <v>193</v>
      </c>
      <c r="F105" s="146" t="s">
        <v>2497</v>
      </c>
      <c r="I105" s="147"/>
      <c r="L105" s="33"/>
      <c r="M105" s="148"/>
      <c r="T105" s="54"/>
      <c r="AT105" s="18" t="s">
        <v>193</v>
      </c>
      <c r="AU105" s="18" t="s">
        <v>78</v>
      </c>
    </row>
    <row r="106" spans="2:65" s="1" customFormat="1">
      <c r="B106" s="33"/>
      <c r="D106" s="149" t="s">
        <v>195</v>
      </c>
      <c r="F106" s="150" t="s">
        <v>2498</v>
      </c>
      <c r="I106" s="147"/>
      <c r="L106" s="33"/>
      <c r="M106" s="148"/>
      <c r="T106" s="54"/>
      <c r="AT106" s="18" t="s">
        <v>195</v>
      </c>
      <c r="AU106" s="18" t="s">
        <v>78</v>
      </c>
    </row>
    <row r="107" spans="2:65" s="1" customFormat="1" ht="24.2" customHeight="1">
      <c r="B107" s="33"/>
      <c r="C107" s="132" t="s">
        <v>206</v>
      </c>
      <c r="D107" s="132" t="s">
        <v>186</v>
      </c>
      <c r="E107" s="133" t="s">
        <v>2499</v>
      </c>
      <c r="F107" s="134" t="s">
        <v>2500</v>
      </c>
      <c r="G107" s="135" t="s">
        <v>313</v>
      </c>
      <c r="H107" s="136">
        <v>2.4E-2</v>
      </c>
      <c r="I107" s="137"/>
      <c r="J107" s="138">
        <f>ROUND(I107*H107,2)</f>
        <v>0</v>
      </c>
      <c r="K107" s="134" t="s">
        <v>190</v>
      </c>
      <c r="L107" s="33"/>
      <c r="M107" s="139" t="s">
        <v>19</v>
      </c>
      <c r="N107" s="140" t="s">
        <v>40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191</v>
      </c>
      <c r="AT107" s="143" t="s">
        <v>186</v>
      </c>
      <c r="AU107" s="143" t="s">
        <v>78</v>
      </c>
      <c r="AY107" s="18" t="s">
        <v>184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76</v>
      </c>
      <c r="BK107" s="144">
        <f>ROUND(I107*H107,2)</f>
        <v>0</v>
      </c>
      <c r="BL107" s="18" t="s">
        <v>191</v>
      </c>
      <c r="BM107" s="143" t="s">
        <v>3557</v>
      </c>
    </row>
    <row r="108" spans="2:65" s="1" customFormat="1" ht="29.25">
      <c r="B108" s="33"/>
      <c r="D108" s="145" t="s">
        <v>193</v>
      </c>
      <c r="F108" s="146" t="s">
        <v>2502</v>
      </c>
      <c r="I108" s="147"/>
      <c r="L108" s="33"/>
      <c r="M108" s="148"/>
      <c r="T108" s="54"/>
      <c r="AT108" s="18" t="s">
        <v>193</v>
      </c>
      <c r="AU108" s="18" t="s">
        <v>78</v>
      </c>
    </row>
    <row r="109" spans="2:65" s="1" customFormat="1">
      <c r="B109" s="33"/>
      <c r="D109" s="149" t="s">
        <v>195</v>
      </c>
      <c r="F109" s="150" t="s">
        <v>2503</v>
      </c>
      <c r="I109" s="147"/>
      <c r="L109" s="33"/>
      <c r="M109" s="148"/>
      <c r="T109" s="54"/>
      <c r="AT109" s="18" t="s">
        <v>195</v>
      </c>
      <c r="AU109" s="18" t="s">
        <v>78</v>
      </c>
    </row>
    <row r="110" spans="2:65" s="12" customFormat="1">
      <c r="B110" s="151"/>
      <c r="D110" s="145" t="s">
        <v>197</v>
      </c>
      <c r="F110" s="153" t="s">
        <v>3558</v>
      </c>
      <c r="H110" s="154">
        <v>2.4E-2</v>
      </c>
      <c r="I110" s="155"/>
      <c r="L110" s="151"/>
      <c r="M110" s="156"/>
      <c r="T110" s="157"/>
      <c r="AT110" s="152" t="s">
        <v>197</v>
      </c>
      <c r="AU110" s="152" t="s">
        <v>78</v>
      </c>
      <c r="AV110" s="12" t="s">
        <v>78</v>
      </c>
      <c r="AW110" s="12" t="s">
        <v>4</v>
      </c>
      <c r="AX110" s="12" t="s">
        <v>76</v>
      </c>
      <c r="AY110" s="152" t="s">
        <v>184</v>
      </c>
    </row>
    <row r="111" spans="2:65" s="1" customFormat="1" ht="33" customHeight="1">
      <c r="B111" s="33"/>
      <c r="C111" s="132" t="s">
        <v>191</v>
      </c>
      <c r="D111" s="132" t="s">
        <v>186</v>
      </c>
      <c r="E111" s="133" t="s">
        <v>1978</v>
      </c>
      <c r="F111" s="134" t="s">
        <v>1979</v>
      </c>
      <c r="G111" s="135" t="s">
        <v>313</v>
      </c>
      <c r="H111" s="136">
        <v>1E-3</v>
      </c>
      <c r="I111" s="137"/>
      <c r="J111" s="138">
        <f>ROUND(I111*H111,2)</f>
        <v>0</v>
      </c>
      <c r="K111" s="134" t="s">
        <v>190</v>
      </c>
      <c r="L111" s="33"/>
      <c r="M111" s="139" t="s">
        <v>19</v>
      </c>
      <c r="N111" s="140" t="s">
        <v>40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191</v>
      </c>
      <c r="AT111" s="143" t="s">
        <v>186</v>
      </c>
      <c r="AU111" s="143" t="s">
        <v>78</v>
      </c>
      <c r="AY111" s="18" t="s">
        <v>184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76</v>
      </c>
      <c r="BK111" s="144">
        <f>ROUND(I111*H111,2)</f>
        <v>0</v>
      </c>
      <c r="BL111" s="18" t="s">
        <v>191</v>
      </c>
      <c r="BM111" s="143" t="s">
        <v>3559</v>
      </c>
    </row>
    <row r="112" spans="2:65" s="1" customFormat="1" ht="29.25">
      <c r="B112" s="33"/>
      <c r="D112" s="145" t="s">
        <v>193</v>
      </c>
      <c r="F112" s="146" t="s">
        <v>1981</v>
      </c>
      <c r="I112" s="147"/>
      <c r="L112" s="33"/>
      <c r="M112" s="148"/>
      <c r="T112" s="54"/>
      <c r="AT112" s="18" t="s">
        <v>193</v>
      </c>
      <c r="AU112" s="18" t="s">
        <v>78</v>
      </c>
    </row>
    <row r="113" spans="2:65" s="1" customFormat="1">
      <c r="B113" s="33"/>
      <c r="D113" s="149" t="s">
        <v>195</v>
      </c>
      <c r="F113" s="150" t="s">
        <v>1982</v>
      </c>
      <c r="I113" s="147"/>
      <c r="L113" s="33"/>
      <c r="M113" s="148"/>
      <c r="T113" s="54"/>
      <c r="AT113" s="18" t="s">
        <v>195</v>
      </c>
      <c r="AU113" s="18" t="s">
        <v>78</v>
      </c>
    </row>
    <row r="114" spans="2:65" s="11" customFormat="1" ht="25.9" customHeight="1">
      <c r="B114" s="120"/>
      <c r="D114" s="121" t="s">
        <v>68</v>
      </c>
      <c r="E114" s="122" t="s">
        <v>1244</v>
      </c>
      <c r="F114" s="122" t="s">
        <v>2042</v>
      </c>
      <c r="I114" s="123"/>
      <c r="J114" s="124">
        <f>BK114</f>
        <v>0</v>
      </c>
      <c r="L114" s="120"/>
      <c r="M114" s="125"/>
      <c r="P114" s="126">
        <f>P115+P124</f>
        <v>0</v>
      </c>
      <c r="R114" s="126">
        <f>R115+R124</f>
        <v>0.85616100000000006</v>
      </c>
      <c r="T114" s="127">
        <f>T115+T124</f>
        <v>0</v>
      </c>
      <c r="AR114" s="121" t="s">
        <v>78</v>
      </c>
      <c r="AT114" s="128" t="s">
        <v>68</v>
      </c>
      <c r="AU114" s="128" t="s">
        <v>69</v>
      </c>
      <c r="AY114" s="121" t="s">
        <v>184</v>
      </c>
      <c r="BK114" s="129">
        <f>BK115+BK124</f>
        <v>0</v>
      </c>
    </row>
    <row r="115" spans="2:65" s="11" customFormat="1" ht="22.9" customHeight="1">
      <c r="B115" s="120"/>
      <c r="D115" s="121" t="s">
        <v>68</v>
      </c>
      <c r="E115" s="130" t="s">
        <v>2506</v>
      </c>
      <c r="F115" s="130" t="s">
        <v>2507</v>
      </c>
      <c r="I115" s="123"/>
      <c r="J115" s="131">
        <f>BK115</f>
        <v>0</v>
      </c>
      <c r="L115" s="120"/>
      <c r="M115" s="125"/>
      <c r="P115" s="126">
        <f>SUM(P116:P123)</f>
        <v>0</v>
      </c>
      <c r="R115" s="126">
        <f>SUM(R116:R123)</f>
        <v>0</v>
      </c>
      <c r="T115" s="127">
        <f>SUM(T116:T123)</f>
        <v>0</v>
      </c>
      <c r="AR115" s="121" t="s">
        <v>78</v>
      </c>
      <c r="AT115" s="128" t="s">
        <v>68</v>
      </c>
      <c r="AU115" s="128" t="s">
        <v>76</v>
      </c>
      <c r="AY115" s="121" t="s">
        <v>184</v>
      </c>
      <c r="BK115" s="129">
        <f>SUM(BK116:BK123)</f>
        <v>0</v>
      </c>
    </row>
    <row r="116" spans="2:65" s="1" customFormat="1" ht="24.2" customHeight="1">
      <c r="B116" s="33"/>
      <c r="C116" s="132" t="s">
        <v>218</v>
      </c>
      <c r="D116" s="132" t="s">
        <v>186</v>
      </c>
      <c r="E116" s="133" t="s">
        <v>2508</v>
      </c>
      <c r="F116" s="134" t="s">
        <v>2509</v>
      </c>
      <c r="G116" s="135" t="s">
        <v>509</v>
      </c>
      <c r="H116" s="136">
        <v>1</v>
      </c>
      <c r="I116" s="137"/>
      <c r="J116" s="138">
        <f>ROUND(I116*H116,2)</f>
        <v>0</v>
      </c>
      <c r="K116" s="134" t="s">
        <v>190</v>
      </c>
      <c r="L116" s="33"/>
      <c r="M116" s="139" t="s">
        <v>19</v>
      </c>
      <c r="N116" s="140" t="s">
        <v>40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303</v>
      </c>
      <c r="AT116" s="143" t="s">
        <v>186</v>
      </c>
      <c r="AU116" s="143" t="s">
        <v>78</v>
      </c>
      <c r="AY116" s="18" t="s">
        <v>184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76</v>
      </c>
      <c r="BK116" s="144">
        <f>ROUND(I116*H116,2)</f>
        <v>0</v>
      </c>
      <c r="BL116" s="18" t="s">
        <v>303</v>
      </c>
      <c r="BM116" s="143" t="s">
        <v>3560</v>
      </c>
    </row>
    <row r="117" spans="2:65" s="1" customFormat="1" ht="29.25">
      <c r="B117" s="33"/>
      <c r="D117" s="145" t="s">
        <v>193</v>
      </c>
      <c r="F117" s="146" t="s">
        <v>2511</v>
      </c>
      <c r="I117" s="147"/>
      <c r="L117" s="33"/>
      <c r="M117" s="148"/>
      <c r="T117" s="54"/>
      <c r="AT117" s="18" t="s">
        <v>193</v>
      </c>
      <c r="AU117" s="18" t="s">
        <v>78</v>
      </c>
    </row>
    <row r="118" spans="2:65" s="1" customFormat="1">
      <c r="B118" s="33"/>
      <c r="D118" s="149" t="s">
        <v>195</v>
      </c>
      <c r="F118" s="150" t="s">
        <v>2512</v>
      </c>
      <c r="I118" s="147"/>
      <c r="L118" s="33"/>
      <c r="M118" s="148"/>
      <c r="T118" s="54"/>
      <c r="AT118" s="18" t="s">
        <v>195</v>
      </c>
      <c r="AU118" s="18" t="s">
        <v>78</v>
      </c>
    </row>
    <row r="119" spans="2:65" s="12" customFormat="1">
      <c r="B119" s="151"/>
      <c r="D119" s="145" t="s">
        <v>197</v>
      </c>
      <c r="E119" s="152" t="s">
        <v>19</v>
      </c>
      <c r="F119" s="153" t="s">
        <v>76</v>
      </c>
      <c r="H119" s="154">
        <v>1</v>
      </c>
      <c r="I119" s="155"/>
      <c r="L119" s="151"/>
      <c r="M119" s="156"/>
      <c r="T119" s="157"/>
      <c r="AT119" s="152" t="s">
        <v>197</v>
      </c>
      <c r="AU119" s="152" t="s">
        <v>78</v>
      </c>
      <c r="AV119" s="12" t="s">
        <v>78</v>
      </c>
      <c r="AW119" s="12" t="s">
        <v>31</v>
      </c>
      <c r="AX119" s="12" t="s">
        <v>76</v>
      </c>
      <c r="AY119" s="152" t="s">
        <v>184</v>
      </c>
    </row>
    <row r="120" spans="2:65" s="1" customFormat="1" ht="24.2" customHeight="1">
      <c r="B120" s="33"/>
      <c r="C120" s="132" t="s">
        <v>225</v>
      </c>
      <c r="D120" s="132" t="s">
        <v>186</v>
      </c>
      <c r="E120" s="133" t="s">
        <v>3561</v>
      </c>
      <c r="F120" s="134" t="s">
        <v>2519</v>
      </c>
      <c r="G120" s="135" t="s">
        <v>2520</v>
      </c>
      <c r="H120" s="136">
        <v>1</v>
      </c>
      <c r="I120" s="137"/>
      <c r="J120" s="138">
        <f>ROUND(I120*H120,2)</f>
        <v>0</v>
      </c>
      <c r="K120" s="134" t="s">
        <v>19</v>
      </c>
      <c r="L120" s="33"/>
      <c r="M120" s="139" t="s">
        <v>19</v>
      </c>
      <c r="N120" s="140" t="s">
        <v>40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191</v>
      </c>
      <c r="AT120" s="143" t="s">
        <v>186</v>
      </c>
      <c r="AU120" s="143" t="s">
        <v>78</v>
      </c>
      <c r="AY120" s="18" t="s">
        <v>184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76</v>
      </c>
      <c r="BK120" s="144">
        <f>ROUND(I120*H120,2)</f>
        <v>0</v>
      </c>
      <c r="BL120" s="18" t="s">
        <v>191</v>
      </c>
      <c r="BM120" s="143" t="s">
        <v>3562</v>
      </c>
    </row>
    <row r="121" spans="2:65" s="1" customFormat="1">
      <c r="B121" s="33"/>
      <c r="D121" s="145" t="s">
        <v>193</v>
      </c>
      <c r="F121" s="146" t="s">
        <v>2519</v>
      </c>
      <c r="I121" s="147"/>
      <c r="L121" s="33"/>
      <c r="M121" s="148"/>
      <c r="T121" s="54"/>
      <c r="AT121" s="18" t="s">
        <v>193</v>
      </c>
      <c r="AU121" s="18" t="s">
        <v>78</v>
      </c>
    </row>
    <row r="122" spans="2:65" s="1" customFormat="1" ht="39">
      <c r="B122" s="33"/>
      <c r="D122" s="145" t="s">
        <v>561</v>
      </c>
      <c r="F122" s="181" t="s">
        <v>2522</v>
      </c>
      <c r="I122" s="147"/>
      <c r="L122" s="33"/>
      <c r="M122" s="148"/>
      <c r="T122" s="54"/>
      <c r="AT122" s="18" t="s">
        <v>561</v>
      </c>
      <c r="AU122" s="18" t="s">
        <v>78</v>
      </c>
    </row>
    <row r="123" spans="2:65" s="12" customFormat="1">
      <c r="B123" s="151"/>
      <c r="D123" s="145" t="s">
        <v>197</v>
      </c>
      <c r="E123" s="152" t="s">
        <v>19</v>
      </c>
      <c r="F123" s="153" t="s">
        <v>76</v>
      </c>
      <c r="H123" s="154">
        <v>1</v>
      </c>
      <c r="I123" s="155"/>
      <c r="L123" s="151"/>
      <c r="M123" s="156"/>
      <c r="T123" s="157"/>
      <c r="AT123" s="152" t="s">
        <v>197</v>
      </c>
      <c r="AU123" s="152" t="s">
        <v>78</v>
      </c>
      <c r="AV123" s="12" t="s">
        <v>78</v>
      </c>
      <c r="AW123" s="12" t="s">
        <v>31</v>
      </c>
      <c r="AX123" s="12" t="s">
        <v>76</v>
      </c>
      <c r="AY123" s="152" t="s">
        <v>184</v>
      </c>
    </row>
    <row r="124" spans="2:65" s="11" customFormat="1" ht="22.9" customHeight="1">
      <c r="B124" s="120"/>
      <c r="D124" s="121" t="s">
        <v>68</v>
      </c>
      <c r="E124" s="130" t="s">
        <v>2523</v>
      </c>
      <c r="F124" s="130" t="s">
        <v>2524</v>
      </c>
      <c r="I124" s="123"/>
      <c r="J124" s="131">
        <f>BK124</f>
        <v>0</v>
      </c>
      <c r="L124" s="120"/>
      <c r="M124" s="125"/>
      <c r="P124" s="126">
        <f>P125+SUM(P126:P277)+P299</f>
        <v>0</v>
      </c>
      <c r="R124" s="126">
        <f>R125+SUM(R126:R277)+R299</f>
        <v>0.85616100000000006</v>
      </c>
      <c r="T124" s="127">
        <f>T125+SUM(T126:T277)+T299</f>
        <v>0</v>
      </c>
      <c r="AR124" s="121" t="s">
        <v>78</v>
      </c>
      <c r="AT124" s="128" t="s">
        <v>68</v>
      </c>
      <c r="AU124" s="128" t="s">
        <v>76</v>
      </c>
      <c r="AY124" s="121" t="s">
        <v>184</v>
      </c>
      <c r="BK124" s="129">
        <f>BK125+SUM(BK126:BK277)+BK299</f>
        <v>0</v>
      </c>
    </row>
    <row r="125" spans="2:65" s="1" customFormat="1" ht="21.75" customHeight="1">
      <c r="B125" s="33"/>
      <c r="C125" s="132" t="s">
        <v>232</v>
      </c>
      <c r="D125" s="132" t="s">
        <v>186</v>
      </c>
      <c r="E125" s="133" t="s">
        <v>2525</v>
      </c>
      <c r="F125" s="134" t="s">
        <v>2526</v>
      </c>
      <c r="G125" s="135" t="s">
        <v>328</v>
      </c>
      <c r="H125" s="136">
        <v>200</v>
      </c>
      <c r="I125" s="137"/>
      <c r="J125" s="138">
        <f>ROUND(I125*H125,2)</f>
        <v>0</v>
      </c>
      <c r="K125" s="134" t="s">
        <v>190</v>
      </c>
      <c r="L125" s="33"/>
      <c r="M125" s="139" t="s">
        <v>19</v>
      </c>
      <c r="N125" s="140" t="s">
        <v>40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303</v>
      </c>
      <c r="AT125" s="143" t="s">
        <v>186</v>
      </c>
      <c r="AU125" s="143" t="s">
        <v>78</v>
      </c>
      <c r="AY125" s="18" t="s">
        <v>184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76</v>
      </c>
      <c r="BK125" s="144">
        <f>ROUND(I125*H125,2)</f>
        <v>0</v>
      </c>
      <c r="BL125" s="18" t="s">
        <v>303</v>
      </c>
      <c r="BM125" s="143" t="s">
        <v>3563</v>
      </c>
    </row>
    <row r="126" spans="2:65" s="1" customFormat="1" ht="19.5">
      <c r="B126" s="33"/>
      <c r="D126" s="145" t="s">
        <v>193</v>
      </c>
      <c r="F126" s="146" t="s">
        <v>2528</v>
      </c>
      <c r="I126" s="147"/>
      <c r="L126" s="33"/>
      <c r="M126" s="148"/>
      <c r="T126" s="54"/>
      <c r="AT126" s="18" t="s">
        <v>193</v>
      </c>
      <c r="AU126" s="18" t="s">
        <v>78</v>
      </c>
    </row>
    <row r="127" spans="2:65" s="1" customFormat="1">
      <c r="B127" s="33"/>
      <c r="D127" s="149" t="s">
        <v>195</v>
      </c>
      <c r="F127" s="150" t="s">
        <v>2529</v>
      </c>
      <c r="I127" s="147"/>
      <c r="L127" s="33"/>
      <c r="M127" s="148"/>
      <c r="T127" s="54"/>
      <c r="AT127" s="18" t="s">
        <v>195</v>
      </c>
      <c r="AU127" s="18" t="s">
        <v>78</v>
      </c>
    </row>
    <row r="128" spans="2:65" s="1" customFormat="1" ht="16.5" customHeight="1">
      <c r="B128" s="33"/>
      <c r="C128" s="171" t="s">
        <v>238</v>
      </c>
      <c r="D128" s="171" t="s">
        <v>557</v>
      </c>
      <c r="E128" s="172" t="s">
        <v>2530</v>
      </c>
      <c r="F128" s="173" t="s">
        <v>2531</v>
      </c>
      <c r="G128" s="174" t="s">
        <v>328</v>
      </c>
      <c r="H128" s="175">
        <v>210</v>
      </c>
      <c r="I128" s="176"/>
      <c r="J128" s="177">
        <f>ROUND(I128*H128,2)</f>
        <v>0</v>
      </c>
      <c r="K128" s="173" t="s">
        <v>190</v>
      </c>
      <c r="L128" s="178"/>
      <c r="M128" s="179" t="s">
        <v>19</v>
      </c>
      <c r="N128" s="180" t="s">
        <v>40</v>
      </c>
      <c r="P128" s="141">
        <f>O128*H128</f>
        <v>0</v>
      </c>
      <c r="Q128" s="141">
        <v>3.8999999999999999E-4</v>
      </c>
      <c r="R128" s="141">
        <f>Q128*H128</f>
        <v>8.1900000000000001E-2</v>
      </c>
      <c r="S128" s="141">
        <v>0</v>
      </c>
      <c r="T128" s="142">
        <f>S128*H128</f>
        <v>0</v>
      </c>
      <c r="AR128" s="143" t="s">
        <v>423</v>
      </c>
      <c r="AT128" s="143" t="s">
        <v>557</v>
      </c>
      <c r="AU128" s="143" t="s">
        <v>78</v>
      </c>
      <c r="AY128" s="18" t="s">
        <v>184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76</v>
      </c>
      <c r="BK128" s="144">
        <f>ROUND(I128*H128,2)</f>
        <v>0</v>
      </c>
      <c r="BL128" s="18" t="s">
        <v>303</v>
      </c>
      <c r="BM128" s="143" t="s">
        <v>3564</v>
      </c>
    </row>
    <row r="129" spans="2:65" s="1" customFormat="1">
      <c r="B129" s="33"/>
      <c r="D129" s="145" t="s">
        <v>193</v>
      </c>
      <c r="F129" s="146" t="s">
        <v>2531</v>
      </c>
      <c r="I129" s="147"/>
      <c r="L129" s="33"/>
      <c r="M129" s="148"/>
      <c r="T129" s="54"/>
      <c r="AT129" s="18" t="s">
        <v>193</v>
      </c>
      <c r="AU129" s="18" t="s">
        <v>78</v>
      </c>
    </row>
    <row r="130" spans="2:65" s="12" customFormat="1">
      <c r="B130" s="151"/>
      <c r="D130" s="145" t="s">
        <v>197</v>
      </c>
      <c r="F130" s="153" t="s">
        <v>3565</v>
      </c>
      <c r="H130" s="154">
        <v>210</v>
      </c>
      <c r="I130" s="155"/>
      <c r="L130" s="151"/>
      <c r="M130" s="156"/>
      <c r="T130" s="157"/>
      <c r="AT130" s="152" t="s">
        <v>197</v>
      </c>
      <c r="AU130" s="152" t="s">
        <v>78</v>
      </c>
      <c r="AV130" s="12" t="s">
        <v>78</v>
      </c>
      <c r="AW130" s="12" t="s">
        <v>4</v>
      </c>
      <c r="AX130" s="12" t="s">
        <v>76</v>
      </c>
      <c r="AY130" s="152" t="s">
        <v>184</v>
      </c>
    </row>
    <row r="131" spans="2:65" s="1" customFormat="1" ht="24.2" customHeight="1">
      <c r="B131" s="33"/>
      <c r="C131" s="132" t="s">
        <v>247</v>
      </c>
      <c r="D131" s="132" t="s">
        <v>186</v>
      </c>
      <c r="E131" s="133" t="s">
        <v>2549</v>
      </c>
      <c r="F131" s="134" t="s">
        <v>2550</v>
      </c>
      <c r="G131" s="135" t="s">
        <v>509</v>
      </c>
      <c r="H131" s="136">
        <v>100</v>
      </c>
      <c r="I131" s="137"/>
      <c r="J131" s="138">
        <f>ROUND(I131*H131,2)</f>
        <v>0</v>
      </c>
      <c r="K131" s="134" t="s">
        <v>190</v>
      </c>
      <c r="L131" s="33"/>
      <c r="M131" s="139" t="s">
        <v>19</v>
      </c>
      <c r="N131" s="140" t="s">
        <v>40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303</v>
      </c>
      <c r="AT131" s="143" t="s">
        <v>186</v>
      </c>
      <c r="AU131" s="143" t="s">
        <v>78</v>
      </c>
      <c r="AY131" s="18" t="s">
        <v>184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76</v>
      </c>
      <c r="BK131" s="144">
        <f>ROUND(I131*H131,2)</f>
        <v>0</v>
      </c>
      <c r="BL131" s="18" t="s">
        <v>303</v>
      </c>
      <c r="BM131" s="143" t="s">
        <v>3566</v>
      </c>
    </row>
    <row r="132" spans="2:65" s="1" customFormat="1" ht="39">
      <c r="B132" s="33"/>
      <c r="D132" s="145" t="s">
        <v>193</v>
      </c>
      <c r="F132" s="146" t="s">
        <v>2552</v>
      </c>
      <c r="I132" s="147"/>
      <c r="L132" s="33"/>
      <c r="M132" s="148"/>
      <c r="T132" s="54"/>
      <c r="AT132" s="18" t="s">
        <v>193</v>
      </c>
      <c r="AU132" s="18" t="s">
        <v>78</v>
      </c>
    </row>
    <row r="133" spans="2:65" s="1" customFormat="1">
      <c r="B133" s="33"/>
      <c r="D133" s="149" t="s">
        <v>195</v>
      </c>
      <c r="F133" s="150" t="s">
        <v>2553</v>
      </c>
      <c r="I133" s="147"/>
      <c r="L133" s="33"/>
      <c r="M133" s="148"/>
      <c r="T133" s="54"/>
      <c r="AT133" s="18" t="s">
        <v>195</v>
      </c>
      <c r="AU133" s="18" t="s">
        <v>78</v>
      </c>
    </row>
    <row r="134" spans="2:65" s="1" customFormat="1" ht="24.2" customHeight="1">
      <c r="B134" s="33"/>
      <c r="C134" s="171" t="s">
        <v>254</v>
      </c>
      <c r="D134" s="171" t="s">
        <v>557</v>
      </c>
      <c r="E134" s="172" t="s">
        <v>2554</v>
      </c>
      <c r="F134" s="173" t="s">
        <v>2555</v>
      </c>
      <c r="G134" s="174" t="s">
        <v>509</v>
      </c>
      <c r="H134" s="175">
        <v>100</v>
      </c>
      <c r="I134" s="176"/>
      <c r="J134" s="177">
        <f>ROUND(I134*H134,2)</f>
        <v>0</v>
      </c>
      <c r="K134" s="173" t="s">
        <v>190</v>
      </c>
      <c r="L134" s="178"/>
      <c r="M134" s="179" t="s">
        <v>19</v>
      </c>
      <c r="N134" s="180" t="s">
        <v>40</v>
      </c>
      <c r="P134" s="141">
        <f>O134*H134</f>
        <v>0</v>
      </c>
      <c r="Q134" s="141">
        <v>9.0000000000000006E-5</v>
      </c>
      <c r="R134" s="141">
        <f>Q134*H134</f>
        <v>9.0000000000000011E-3</v>
      </c>
      <c r="S134" s="141">
        <v>0</v>
      </c>
      <c r="T134" s="142">
        <f>S134*H134</f>
        <v>0</v>
      </c>
      <c r="AR134" s="143" t="s">
        <v>423</v>
      </c>
      <c r="AT134" s="143" t="s">
        <v>557</v>
      </c>
      <c r="AU134" s="143" t="s">
        <v>78</v>
      </c>
      <c r="AY134" s="18" t="s">
        <v>184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76</v>
      </c>
      <c r="BK134" s="144">
        <f>ROUND(I134*H134,2)</f>
        <v>0</v>
      </c>
      <c r="BL134" s="18" t="s">
        <v>303</v>
      </c>
      <c r="BM134" s="143" t="s">
        <v>3567</v>
      </c>
    </row>
    <row r="135" spans="2:65" s="1" customFormat="1" ht="19.5">
      <c r="B135" s="33"/>
      <c r="D135" s="145" t="s">
        <v>193</v>
      </c>
      <c r="F135" s="146" t="s">
        <v>2555</v>
      </c>
      <c r="I135" s="147"/>
      <c r="L135" s="33"/>
      <c r="M135" s="148"/>
      <c r="T135" s="54"/>
      <c r="AT135" s="18" t="s">
        <v>193</v>
      </c>
      <c r="AU135" s="18" t="s">
        <v>78</v>
      </c>
    </row>
    <row r="136" spans="2:65" s="1" customFormat="1" ht="24.2" customHeight="1">
      <c r="B136" s="33"/>
      <c r="C136" s="132" t="s">
        <v>264</v>
      </c>
      <c r="D136" s="132" t="s">
        <v>186</v>
      </c>
      <c r="E136" s="133" t="s">
        <v>2565</v>
      </c>
      <c r="F136" s="134" t="s">
        <v>2566</v>
      </c>
      <c r="G136" s="135" t="s">
        <v>509</v>
      </c>
      <c r="H136" s="136">
        <v>7</v>
      </c>
      <c r="I136" s="137"/>
      <c r="J136" s="138">
        <f>ROUND(I136*H136,2)</f>
        <v>0</v>
      </c>
      <c r="K136" s="134" t="s">
        <v>190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303</v>
      </c>
      <c r="AT136" s="143" t="s">
        <v>186</v>
      </c>
      <c r="AU136" s="143" t="s">
        <v>78</v>
      </c>
      <c r="AY136" s="18" t="s">
        <v>184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76</v>
      </c>
      <c r="BK136" s="144">
        <f>ROUND(I136*H136,2)</f>
        <v>0</v>
      </c>
      <c r="BL136" s="18" t="s">
        <v>303</v>
      </c>
      <c r="BM136" s="143" t="s">
        <v>3568</v>
      </c>
    </row>
    <row r="137" spans="2:65" s="1" customFormat="1" ht="29.25">
      <c r="B137" s="33"/>
      <c r="D137" s="145" t="s">
        <v>193</v>
      </c>
      <c r="F137" s="146" t="s">
        <v>2568</v>
      </c>
      <c r="I137" s="147"/>
      <c r="L137" s="33"/>
      <c r="M137" s="148"/>
      <c r="T137" s="54"/>
      <c r="AT137" s="18" t="s">
        <v>193</v>
      </c>
      <c r="AU137" s="18" t="s">
        <v>78</v>
      </c>
    </row>
    <row r="138" spans="2:65" s="1" customFormat="1">
      <c r="B138" s="33"/>
      <c r="D138" s="149" t="s">
        <v>195</v>
      </c>
      <c r="F138" s="150" t="s">
        <v>2569</v>
      </c>
      <c r="I138" s="147"/>
      <c r="L138" s="33"/>
      <c r="M138" s="148"/>
      <c r="T138" s="54"/>
      <c r="AT138" s="18" t="s">
        <v>195</v>
      </c>
      <c r="AU138" s="18" t="s">
        <v>78</v>
      </c>
    </row>
    <row r="139" spans="2:65" s="1" customFormat="1" ht="24.2" customHeight="1">
      <c r="B139" s="33"/>
      <c r="C139" s="171" t="s">
        <v>273</v>
      </c>
      <c r="D139" s="171" t="s">
        <v>557</v>
      </c>
      <c r="E139" s="172" t="s">
        <v>2570</v>
      </c>
      <c r="F139" s="173" t="s">
        <v>2571</v>
      </c>
      <c r="G139" s="174" t="s">
        <v>509</v>
      </c>
      <c r="H139" s="175">
        <v>7</v>
      </c>
      <c r="I139" s="176"/>
      <c r="J139" s="177">
        <f>ROUND(I139*H139,2)</f>
        <v>0</v>
      </c>
      <c r="K139" s="173" t="s">
        <v>190</v>
      </c>
      <c r="L139" s="178"/>
      <c r="M139" s="179" t="s">
        <v>19</v>
      </c>
      <c r="N139" s="180" t="s">
        <v>40</v>
      </c>
      <c r="P139" s="141">
        <f>O139*H139</f>
        <v>0</v>
      </c>
      <c r="Q139" s="141">
        <v>9.0000000000000006E-5</v>
      </c>
      <c r="R139" s="141">
        <f>Q139*H139</f>
        <v>6.3000000000000003E-4</v>
      </c>
      <c r="S139" s="141">
        <v>0</v>
      </c>
      <c r="T139" s="142">
        <f>S139*H139</f>
        <v>0</v>
      </c>
      <c r="AR139" s="143" t="s">
        <v>423</v>
      </c>
      <c r="AT139" s="143" t="s">
        <v>557</v>
      </c>
      <c r="AU139" s="143" t="s">
        <v>78</v>
      </c>
      <c r="AY139" s="18" t="s">
        <v>184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76</v>
      </c>
      <c r="BK139" s="144">
        <f>ROUND(I139*H139,2)</f>
        <v>0</v>
      </c>
      <c r="BL139" s="18" t="s">
        <v>303</v>
      </c>
      <c r="BM139" s="143" t="s">
        <v>3569</v>
      </c>
    </row>
    <row r="140" spans="2:65" s="1" customFormat="1">
      <c r="B140" s="33"/>
      <c r="D140" s="145" t="s">
        <v>193</v>
      </c>
      <c r="F140" s="146" t="s">
        <v>2571</v>
      </c>
      <c r="I140" s="147"/>
      <c r="L140" s="33"/>
      <c r="M140" s="148"/>
      <c r="T140" s="54"/>
      <c r="AT140" s="18" t="s">
        <v>193</v>
      </c>
      <c r="AU140" s="18" t="s">
        <v>78</v>
      </c>
    </row>
    <row r="141" spans="2:65" s="1" customFormat="1" ht="33" customHeight="1">
      <c r="B141" s="33"/>
      <c r="C141" s="132" t="s">
        <v>281</v>
      </c>
      <c r="D141" s="132" t="s">
        <v>186</v>
      </c>
      <c r="E141" s="133" t="s">
        <v>2629</v>
      </c>
      <c r="F141" s="134" t="s">
        <v>2630</v>
      </c>
      <c r="G141" s="135" t="s">
        <v>509</v>
      </c>
      <c r="H141" s="136">
        <v>4</v>
      </c>
      <c r="I141" s="137"/>
      <c r="J141" s="138">
        <f>ROUND(I141*H141,2)</f>
        <v>0</v>
      </c>
      <c r="K141" s="134" t="s">
        <v>190</v>
      </c>
      <c r="L141" s="33"/>
      <c r="M141" s="139" t="s">
        <v>19</v>
      </c>
      <c r="N141" s="140" t="s">
        <v>40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303</v>
      </c>
      <c r="AT141" s="143" t="s">
        <v>186</v>
      </c>
      <c r="AU141" s="143" t="s">
        <v>78</v>
      </c>
      <c r="AY141" s="18" t="s">
        <v>184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76</v>
      </c>
      <c r="BK141" s="144">
        <f>ROUND(I141*H141,2)</f>
        <v>0</v>
      </c>
      <c r="BL141" s="18" t="s">
        <v>303</v>
      </c>
      <c r="BM141" s="143" t="s">
        <v>3570</v>
      </c>
    </row>
    <row r="142" spans="2:65" s="1" customFormat="1" ht="19.5">
      <c r="B142" s="33"/>
      <c r="D142" s="145" t="s">
        <v>193</v>
      </c>
      <c r="F142" s="146" t="s">
        <v>2632</v>
      </c>
      <c r="I142" s="147"/>
      <c r="L142" s="33"/>
      <c r="M142" s="148"/>
      <c r="T142" s="54"/>
      <c r="AT142" s="18" t="s">
        <v>193</v>
      </c>
      <c r="AU142" s="18" t="s">
        <v>78</v>
      </c>
    </row>
    <row r="143" spans="2:65" s="1" customFormat="1">
      <c r="B143" s="33"/>
      <c r="D143" s="149" t="s">
        <v>195</v>
      </c>
      <c r="F143" s="150" t="s">
        <v>2633</v>
      </c>
      <c r="I143" s="147"/>
      <c r="L143" s="33"/>
      <c r="M143" s="148"/>
      <c r="T143" s="54"/>
      <c r="AT143" s="18" t="s">
        <v>195</v>
      </c>
      <c r="AU143" s="18" t="s">
        <v>78</v>
      </c>
    </row>
    <row r="144" spans="2:65" s="1" customFormat="1" ht="24.2" customHeight="1">
      <c r="B144" s="33"/>
      <c r="C144" s="171" t="s">
        <v>289</v>
      </c>
      <c r="D144" s="171" t="s">
        <v>557</v>
      </c>
      <c r="E144" s="172" t="s">
        <v>2634</v>
      </c>
      <c r="F144" s="173" t="s">
        <v>2635</v>
      </c>
      <c r="G144" s="174" t="s">
        <v>509</v>
      </c>
      <c r="H144" s="175">
        <v>4</v>
      </c>
      <c r="I144" s="176"/>
      <c r="J144" s="177">
        <f>ROUND(I144*H144,2)</f>
        <v>0</v>
      </c>
      <c r="K144" s="173" t="s">
        <v>190</v>
      </c>
      <c r="L144" s="178"/>
      <c r="M144" s="179" t="s">
        <v>19</v>
      </c>
      <c r="N144" s="180" t="s">
        <v>40</v>
      </c>
      <c r="P144" s="141">
        <f>O144*H144</f>
        <v>0</v>
      </c>
      <c r="Q144" s="141">
        <v>2.2000000000000001E-4</v>
      </c>
      <c r="R144" s="141">
        <f>Q144*H144</f>
        <v>8.8000000000000003E-4</v>
      </c>
      <c r="S144" s="141">
        <v>0</v>
      </c>
      <c r="T144" s="142">
        <f>S144*H144</f>
        <v>0</v>
      </c>
      <c r="AR144" s="143" t="s">
        <v>423</v>
      </c>
      <c r="AT144" s="143" t="s">
        <v>557</v>
      </c>
      <c r="AU144" s="143" t="s">
        <v>78</v>
      </c>
      <c r="AY144" s="18" t="s">
        <v>184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76</v>
      </c>
      <c r="BK144" s="144">
        <f>ROUND(I144*H144,2)</f>
        <v>0</v>
      </c>
      <c r="BL144" s="18" t="s">
        <v>303</v>
      </c>
      <c r="BM144" s="143" t="s">
        <v>3571</v>
      </c>
    </row>
    <row r="145" spans="2:65" s="1" customFormat="1" ht="19.5">
      <c r="B145" s="33"/>
      <c r="D145" s="145" t="s">
        <v>193</v>
      </c>
      <c r="F145" s="146" t="s">
        <v>2635</v>
      </c>
      <c r="I145" s="147"/>
      <c r="L145" s="33"/>
      <c r="M145" s="148"/>
      <c r="T145" s="54"/>
      <c r="AT145" s="18" t="s">
        <v>193</v>
      </c>
      <c r="AU145" s="18" t="s">
        <v>78</v>
      </c>
    </row>
    <row r="146" spans="2:65" s="1" customFormat="1" ht="33" customHeight="1">
      <c r="B146" s="33"/>
      <c r="C146" s="132" t="s">
        <v>8</v>
      </c>
      <c r="D146" s="132" t="s">
        <v>186</v>
      </c>
      <c r="E146" s="133" t="s">
        <v>3572</v>
      </c>
      <c r="F146" s="134" t="s">
        <v>3573</v>
      </c>
      <c r="G146" s="135" t="s">
        <v>328</v>
      </c>
      <c r="H146" s="136">
        <v>32</v>
      </c>
      <c r="I146" s="137"/>
      <c r="J146" s="138">
        <f>ROUND(I146*H146,2)</f>
        <v>0</v>
      </c>
      <c r="K146" s="134" t="s">
        <v>190</v>
      </c>
      <c r="L146" s="33"/>
      <c r="M146" s="139" t="s">
        <v>19</v>
      </c>
      <c r="N146" s="140" t="s">
        <v>40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303</v>
      </c>
      <c r="AT146" s="143" t="s">
        <v>186</v>
      </c>
      <c r="AU146" s="143" t="s">
        <v>78</v>
      </c>
      <c r="AY146" s="18" t="s">
        <v>184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76</v>
      </c>
      <c r="BK146" s="144">
        <f>ROUND(I146*H146,2)</f>
        <v>0</v>
      </c>
      <c r="BL146" s="18" t="s">
        <v>303</v>
      </c>
      <c r="BM146" s="143" t="s">
        <v>3574</v>
      </c>
    </row>
    <row r="147" spans="2:65" s="1" customFormat="1" ht="29.25">
      <c r="B147" s="33"/>
      <c r="D147" s="145" t="s">
        <v>193</v>
      </c>
      <c r="F147" s="146" t="s">
        <v>3575</v>
      </c>
      <c r="I147" s="147"/>
      <c r="L147" s="33"/>
      <c r="M147" s="148"/>
      <c r="T147" s="54"/>
      <c r="AT147" s="18" t="s">
        <v>193</v>
      </c>
      <c r="AU147" s="18" t="s">
        <v>78</v>
      </c>
    </row>
    <row r="148" spans="2:65" s="1" customFormat="1">
      <c r="B148" s="33"/>
      <c r="D148" s="149" t="s">
        <v>195</v>
      </c>
      <c r="F148" s="150" t="s">
        <v>3576</v>
      </c>
      <c r="I148" s="147"/>
      <c r="L148" s="33"/>
      <c r="M148" s="148"/>
      <c r="T148" s="54"/>
      <c r="AT148" s="18" t="s">
        <v>195</v>
      </c>
      <c r="AU148" s="18" t="s">
        <v>78</v>
      </c>
    </row>
    <row r="149" spans="2:65" s="1" customFormat="1" ht="33" customHeight="1">
      <c r="B149" s="33"/>
      <c r="C149" s="132" t="s">
        <v>303</v>
      </c>
      <c r="D149" s="132" t="s">
        <v>186</v>
      </c>
      <c r="E149" s="133" t="s">
        <v>3131</v>
      </c>
      <c r="F149" s="134" t="s">
        <v>3132</v>
      </c>
      <c r="G149" s="135" t="s">
        <v>328</v>
      </c>
      <c r="H149" s="136">
        <v>205</v>
      </c>
      <c r="I149" s="137"/>
      <c r="J149" s="138">
        <f>ROUND(I149*H149,2)</f>
        <v>0</v>
      </c>
      <c r="K149" s="134" t="s">
        <v>190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303</v>
      </c>
      <c r="AT149" s="143" t="s">
        <v>186</v>
      </c>
      <c r="AU149" s="143" t="s">
        <v>78</v>
      </c>
      <c r="AY149" s="18" t="s">
        <v>184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76</v>
      </c>
      <c r="BK149" s="144">
        <f>ROUND(I149*H149,2)</f>
        <v>0</v>
      </c>
      <c r="BL149" s="18" t="s">
        <v>303</v>
      </c>
      <c r="BM149" s="143" t="s">
        <v>3577</v>
      </c>
    </row>
    <row r="150" spans="2:65" s="1" customFormat="1" ht="19.5">
      <c r="B150" s="33"/>
      <c r="D150" s="145" t="s">
        <v>193</v>
      </c>
      <c r="F150" s="146" t="s">
        <v>3134</v>
      </c>
      <c r="I150" s="147"/>
      <c r="L150" s="33"/>
      <c r="M150" s="148"/>
      <c r="T150" s="54"/>
      <c r="AT150" s="18" t="s">
        <v>193</v>
      </c>
      <c r="AU150" s="18" t="s">
        <v>78</v>
      </c>
    </row>
    <row r="151" spans="2:65" s="1" customFormat="1">
      <c r="B151" s="33"/>
      <c r="D151" s="149" t="s">
        <v>195</v>
      </c>
      <c r="F151" s="150" t="s">
        <v>3135</v>
      </c>
      <c r="I151" s="147"/>
      <c r="L151" s="33"/>
      <c r="M151" s="148"/>
      <c r="T151" s="54"/>
      <c r="AT151" s="18" t="s">
        <v>195</v>
      </c>
      <c r="AU151" s="18" t="s">
        <v>78</v>
      </c>
    </row>
    <row r="152" spans="2:65" s="1" customFormat="1" ht="24.2" customHeight="1">
      <c r="B152" s="33"/>
      <c r="C152" s="132" t="s">
        <v>310</v>
      </c>
      <c r="D152" s="132" t="s">
        <v>186</v>
      </c>
      <c r="E152" s="133" t="s">
        <v>2657</v>
      </c>
      <c r="F152" s="134" t="s">
        <v>2658</v>
      </c>
      <c r="G152" s="135" t="s">
        <v>328</v>
      </c>
      <c r="H152" s="136">
        <v>205</v>
      </c>
      <c r="I152" s="137"/>
      <c r="J152" s="138">
        <f>ROUND(I152*H152,2)</f>
        <v>0</v>
      </c>
      <c r="K152" s="134" t="s">
        <v>190</v>
      </c>
      <c r="L152" s="33"/>
      <c r="M152" s="139" t="s">
        <v>19</v>
      </c>
      <c r="N152" s="140" t="s">
        <v>40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303</v>
      </c>
      <c r="AT152" s="143" t="s">
        <v>186</v>
      </c>
      <c r="AU152" s="143" t="s">
        <v>78</v>
      </c>
      <c r="AY152" s="18" t="s">
        <v>184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76</v>
      </c>
      <c r="BK152" s="144">
        <f>ROUND(I152*H152,2)</f>
        <v>0</v>
      </c>
      <c r="BL152" s="18" t="s">
        <v>303</v>
      </c>
      <c r="BM152" s="143" t="s">
        <v>3578</v>
      </c>
    </row>
    <row r="153" spans="2:65" s="1" customFormat="1" ht="19.5">
      <c r="B153" s="33"/>
      <c r="D153" s="145" t="s">
        <v>193</v>
      </c>
      <c r="F153" s="146" t="s">
        <v>2660</v>
      </c>
      <c r="I153" s="147"/>
      <c r="L153" s="33"/>
      <c r="M153" s="148"/>
      <c r="T153" s="54"/>
      <c r="AT153" s="18" t="s">
        <v>193</v>
      </c>
      <c r="AU153" s="18" t="s">
        <v>78</v>
      </c>
    </row>
    <row r="154" spans="2:65" s="1" customFormat="1">
      <c r="B154" s="33"/>
      <c r="D154" s="149" t="s">
        <v>195</v>
      </c>
      <c r="F154" s="150" t="s">
        <v>2661</v>
      </c>
      <c r="I154" s="147"/>
      <c r="L154" s="33"/>
      <c r="M154" s="148"/>
      <c r="T154" s="54"/>
      <c r="AT154" s="18" t="s">
        <v>195</v>
      </c>
      <c r="AU154" s="18" t="s">
        <v>78</v>
      </c>
    </row>
    <row r="155" spans="2:65" s="1" customFormat="1" ht="24.2" customHeight="1">
      <c r="B155" s="33"/>
      <c r="C155" s="132" t="s">
        <v>318</v>
      </c>
      <c r="D155" s="132" t="s">
        <v>186</v>
      </c>
      <c r="E155" s="133" t="s">
        <v>2663</v>
      </c>
      <c r="F155" s="134" t="s">
        <v>2664</v>
      </c>
      <c r="G155" s="135" t="s">
        <v>328</v>
      </c>
      <c r="H155" s="136">
        <v>212</v>
      </c>
      <c r="I155" s="137"/>
      <c r="J155" s="138">
        <f>ROUND(I155*H155,2)</f>
        <v>0</v>
      </c>
      <c r="K155" s="134" t="s">
        <v>190</v>
      </c>
      <c r="L155" s="33"/>
      <c r="M155" s="139" t="s">
        <v>19</v>
      </c>
      <c r="N155" s="140" t="s">
        <v>40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303</v>
      </c>
      <c r="AT155" s="143" t="s">
        <v>186</v>
      </c>
      <c r="AU155" s="143" t="s">
        <v>78</v>
      </c>
      <c r="AY155" s="18" t="s">
        <v>184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76</v>
      </c>
      <c r="BK155" s="144">
        <f>ROUND(I155*H155,2)</f>
        <v>0</v>
      </c>
      <c r="BL155" s="18" t="s">
        <v>303</v>
      </c>
      <c r="BM155" s="143" t="s">
        <v>3579</v>
      </c>
    </row>
    <row r="156" spans="2:65" s="1" customFormat="1" ht="19.5">
      <c r="B156" s="33"/>
      <c r="D156" s="145" t="s">
        <v>193</v>
      </c>
      <c r="F156" s="146" t="s">
        <v>2666</v>
      </c>
      <c r="I156" s="147"/>
      <c r="L156" s="33"/>
      <c r="M156" s="148"/>
      <c r="T156" s="54"/>
      <c r="AT156" s="18" t="s">
        <v>193</v>
      </c>
      <c r="AU156" s="18" t="s">
        <v>78</v>
      </c>
    </row>
    <row r="157" spans="2:65" s="1" customFormat="1">
      <c r="B157" s="33"/>
      <c r="D157" s="149" t="s">
        <v>195</v>
      </c>
      <c r="F157" s="150" t="s">
        <v>2667</v>
      </c>
      <c r="I157" s="147"/>
      <c r="L157" s="33"/>
      <c r="M157" s="148"/>
      <c r="T157" s="54"/>
      <c r="AT157" s="18" t="s">
        <v>195</v>
      </c>
      <c r="AU157" s="18" t="s">
        <v>78</v>
      </c>
    </row>
    <row r="158" spans="2:65" s="1" customFormat="1" ht="24.2" customHeight="1">
      <c r="B158" s="33"/>
      <c r="C158" s="132" t="s">
        <v>325</v>
      </c>
      <c r="D158" s="132" t="s">
        <v>186</v>
      </c>
      <c r="E158" s="133" t="s">
        <v>2669</v>
      </c>
      <c r="F158" s="134" t="s">
        <v>2670</v>
      </c>
      <c r="G158" s="135" t="s">
        <v>328</v>
      </c>
      <c r="H158" s="136">
        <v>350</v>
      </c>
      <c r="I158" s="137"/>
      <c r="J158" s="138">
        <f>ROUND(I158*H158,2)</f>
        <v>0</v>
      </c>
      <c r="K158" s="134" t="s">
        <v>190</v>
      </c>
      <c r="L158" s="33"/>
      <c r="M158" s="139" t="s">
        <v>19</v>
      </c>
      <c r="N158" s="140" t="s">
        <v>40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303</v>
      </c>
      <c r="AT158" s="143" t="s">
        <v>186</v>
      </c>
      <c r="AU158" s="143" t="s">
        <v>78</v>
      </c>
      <c r="AY158" s="18" t="s">
        <v>184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76</v>
      </c>
      <c r="BK158" s="144">
        <f>ROUND(I158*H158,2)</f>
        <v>0</v>
      </c>
      <c r="BL158" s="18" t="s">
        <v>303</v>
      </c>
      <c r="BM158" s="143" t="s">
        <v>3580</v>
      </c>
    </row>
    <row r="159" spans="2:65" s="1" customFormat="1" ht="19.5">
      <c r="B159" s="33"/>
      <c r="D159" s="145" t="s">
        <v>193</v>
      </c>
      <c r="F159" s="146" t="s">
        <v>2672</v>
      </c>
      <c r="I159" s="147"/>
      <c r="L159" s="33"/>
      <c r="M159" s="148"/>
      <c r="T159" s="54"/>
      <c r="AT159" s="18" t="s">
        <v>193</v>
      </c>
      <c r="AU159" s="18" t="s">
        <v>78</v>
      </c>
    </row>
    <row r="160" spans="2:65" s="1" customFormat="1">
      <c r="B160" s="33"/>
      <c r="D160" s="149" t="s">
        <v>195</v>
      </c>
      <c r="F160" s="150" t="s">
        <v>2673</v>
      </c>
      <c r="I160" s="147"/>
      <c r="L160" s="33"/>
      <c r="M160" s="148"/>
      <c r="T160" s="54"/>
      <c r="AT160" s="18" t="s">
        <v>195</v>
      </c>
      <c r="AU160" s="18" t="s">
        <v>78</v>
      </c>
    </row>
    <row r="161" spans="2:65" s="1" customFormat="1" ht="24.2" customHeight="1">
      <c r="B161" s="33"/>
      <c r="C161" s="132" t="s">
        <v>333</v>
      </c>
      <c r="D161" s="132" t="s">
        <v>186</v>
      </c>
      <c r="E161" s="133" t="s">
        <v>2675</v>
      </c>
      <c r="F161" s="134" t="s">
        <v>2676</v>
      </c>
      <c r="G161" s="135" t="s">
        <v>328</v>
      </c>
      <c r="H161" s="136">
        <v>292</v>
      </c>
      <c r="I161" s="137"/>
      <c r="J161" s="138">
        <f>ROUND(I161*H161,2)</f>
        <v>0</v>
      </c>
      <c r="K161" s="134" t="s">
        <v>190</v>
      </c>
      <c r="L161" s="33"/>
      <c r="M161" s="139" t="s">
        <v>19</v>
      </c>
      <c r="N161" s="140" t="s">
        <v>40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303</v>
      </c>
      <c r="AT161" s="143" t="s">
        <v>186</v>
      </c>
      <c r="AU161" s="143" t="s">
        <v>78</v>
      </c>
      <c r="AY161" s="18" t="s">
        <v>184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76</v>
      </c>
      <c r="BK161" s="144">
        <f>ROUND(I161*H161,2)</f>
        <v>0</v>
      </c>
      <c r="BL161" s="18" t="s">
        <v>303</v>
      </c>
      <c r="BM161" s="143" t="s">
        <v>3581</v>
      </c>
    </row>
    <row r="162" spans="2:65" s="1" customFormat="1" ht="19.5">
      <c r="B162" s="33"/>
      <c r="D162" s="145" t="s">
        <v>193</v>
      </c>
      <c r="F162" s="146" t="s">
        <v>2678</v>
      </c>
      <c r="I162" s="147"/>
      <c r="L162" s="33"/>
      <c r="M162" s="148"/>
      <c r="T162" s="54"/>
      <c r="AT162" s="18" t="s">
        <v>193</v>
      </c>
      <c r="AU162" s="18" t="s">
        <v>78</v>
      </c>
    </row>
    <row r="163" spans="2:65" s="1" customFormat="1">
      <c r="B163" s="33"/>
      <c r="D163" s="149" t="s">
        <v>195</v>
      </c>
      <c r="F163" s="150" t="s">
        <v>2679</v>
      </c>
      <c r="I163" s="147"/>
      <c r="L163" s="33"/>
      <c r="M163" s="148"/>
      <c r="T163" s="54"/>
      <c r="AT163" s="18" t="s">
        <v>195</v>
      </c>
      <c r="AU163" s="18" t="s">
        <v>78</v>
      </c>
    </row>
    <row r="164" spans="2:65" s="1" customFormat="1" ht="24.2" customHeight="1">
      <c r="B164" s="33"/>
      <c r="C164" s="132" t="s">
        <v>7</v>
      </c>
      <c r="D164" s="132" t="s">
        <v>186</v>
      </c>
      <c r="E164" s="133" t="s">
        <v>3582</v>
      </c>
      <c r="F164" s="134" t="s">
        <v>3583</v>
      </c>
      <c r="G164" s="135" t="s">
        <v>328</v>
      </c>
      <c r="H164" s="136">
        <v>80</v>
      </c>
      <c r="I164" s="137"/>
      <c r="J164" s="138">
        <f>ROUND(I164*H164,2)</f>
        <v>0</v>
      </c>
      <c r="K164" s="134" t="s">
        <v>190</v>
      </c>
      <c r="L164" s="33"/>
      <c r="M164" s="139" t="s">
        <v>19</v>
      </c>
      <c r="N164" s="140" t="s">
        <v>40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303</v>
      </c>
      <c r="AT164" s="143" t="s">
        <v>186</v>
      </c>
      <c r="AU164" s="143" t="s">
        <v>78</v>
      </c>
      <c r="AY164" s="18" t="s">
        <v>184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76</v>
      </c>
      <c r="BK164" s="144">
        <f>ROUND(I164*H164,2)</f>
        <v>0</v>
      </c>
      <c r="BL164" s="18" t="s">
        <v>303</v>
      </c>
      <c r="BM164" s="143" t="s">
        <v>3584</v>
      </c>
    </row>
    <row r="165" spans="2:65" s="1" customFormat="1" ht="19.5">
      <c r="B165" s="33"/>
      <c r="D165" s="145" t="s">
        <v>193</v>
      </c>
      <c r="F165" s="146" t="s">
        <v>3585</v>
      </c>
      <c r="I165" s="147"/>
      <c r="L165" s="33"/>
      <c r="M165" s="148"/>
      <c r="T165" s="54"/>
      <c r="AT165" s="18" t="s">
        <v>193</v>
      </c>
      <c r="AU165" s="18" t="s">
        <v>78</v>
      </c>
    </row>
    <row r="166" spans="2:65" s="1" customFormat="1">
      <c r="B166" s="33"/>
      <c r="D166" s="149" t="s">
        <v>195</v>
      </c>
      <c r="F166" s="150" t="s">
        <v>3586</v>
      </c>
      <c r="I166" s="147"/>
      <c r="L166" s="33"/>
      <c r="M166" s="148"/>
      <c r="T166" s="54"/>
      <c r="AT166" s="18" t="s">
        <v>195</v>
      </c>
      <c r="AU166" s="18" t="s">
        <v>78</v>
      </c>
    </row>
    <row r="167" spans="2:65" s="1" customFormat="1" ht="24.2" customHeight="1">
      <c r="B167" s="33"/>
      <c r="C167" s="132" t="s">
        <v>351</v>
      </c>
      <c r="D167" s="132" t="s">
        <v>186</v>
      </c>
      <c r="E167" s="133" t="s">
        <v>3587</v>
      </c>
      <c r="F167" s="134" t="s">
        <v>3588</v>
      </c>
      <c r="G167" s="135" t="s">
        <v>328</v>
      </c>
      <c r="H167" s="136">
        <v>80</v>
      </c>
      <c r="I167" s="137"/>
      <c r="J167" s="138">
        <f>ROUND(I167*H167,2)</f>
        <v>0</v>
      </c>
      <c r="K167" s="134" t="s">
        <v>190</v>
      </c>
      <c r="L167" s="33"/>
      <c r="M167" s="139" t="s">
        <v>19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303</v>
      </c>
      <c r="AT167" s="143" t="s">
        <v>186</v>
      </c>
      <c r="AU167" s="143" t="s">
        <v>78</v>
      </c>
      <c r="AY167" s="18" t="s">
        <v>184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8" t="s">
        <v>76</v>
      </c>
      <c r="BK167" s="144">
        <f>ROUND(I167*H167,2)</f>
        <v>0</v>
      </c>
      <c r="BL167" s="18" t="s">
        <v>303</v>
      </c>
      <c r="BM167" s="143" t="s">
        <v>3589</v>
      </c>
    </row>
    <row r="168" spans="2:65" s="1" customFormat="1" ht="19.5">
      <c r="B168" s="33"/>
      <c r="D168" s="145" t="s">
        <v>193</v>
      </c>
      <c r="F168" s="146" t="s">
        <v>3590</v>
      </c>
      <c r="I168" s="147"/>
      <c r="L168" s="33"/>
      <c r="M168" s="148"/>
      <c r="T168" s="54"/>
      <c r="AT168" s="18" t="s">
        <v>193</v>
      </c>
      <c r="AU168" s="18" t="s">
        <v>78</v>
      </c>
    </row>
    <row r="169" spans="2:65" s="1" customFormat="1">
      <c r="B169" s="33"/>
      <c r="D169" s="149" t="s">
        <v>195</v>
      </c>
      <c r="F169" s="150" t="s">
        <v>3591</v>
      </c>
      <c r="I169" s="147"/>
      <c r="L169" s="33"/>
      <c r="M169" s="148"/>
      <c r="T169" s="54"/>
      <c r="AT169" s="18" t="s">
        <v>195</v>
      </c>
      <c r="AU169" s="18" t="s">
        <v>78</v>
      </c>
    </row>
    <row r="170" spans="2:65" s="1" customFormat="1" ht="24.2" customHeight="1">
      <c r="B170" s="33"/>
      <c r="C170" s="132" t="s">
        <v>358</v>
      </c>
      <c r="D170" s="132" t="s">
        <v>186</v>
      </c>
      <c r="E170" s="133" t="s">
        <v>3592</v>
      </c>
      <c r="F170" s="134" t="s">
        <v>3593</v>
      </c>
      <c r="G170" s="135" t="s">
        <v>328</v>
      </c>
      <c r="H170" s="136">
        <v>10</v>
      </c>
      <c r="I170" s="137"/>
      <c r="J170" s="138">
        <f>ROUND(I170*H170,2)</f>
        <v>0</v>
      </c>
      <c r="K170" s="134" t="s">
        <v>190</v>
      </c>
      <c r="L170" s="33"/>
      <c r="M170" s="139" t="s">
        <v>19</v>
      </c>
      <c r="N170" s="140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303</v>
      </c>
      <c r="AT170" s="143" t="s">
        <v>186</v>
      </c>
      <c r="AU170" s="143" t="s">
        <v>78</v>
      </c>
      <c r="AY170" s="18" t="s">
        <v>184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76</v>
      </c>
      <c r="BK170" s="144">
        <f>ROUND(I170*H170,2)</f>
        <v>0</v>
      </c>
      <c r="BL170" s="18" t="s">
        <v>303</v>
      </c>
      <c r="BM170" s="143" t="s">
        <v>3594</v>
      </c>
    </row>
    <row r="171" spans="2:65" s="1" customFormat="1" ht="19.5">
      <c r="B171" s="33"/>
      <c r="D171" s="145" t="s">
        <v>193</v>
      </c>
      <c r="F171" s="146" t="s">
        <v>3595</v>
      </c>
      <c r="I171" s="147"/>
      <c r="L171" s="33"/>
      <c r="M171" s="148"/>
      <c r="T171" s="54"/>
      <c r="AT171" s="18" t="s">
        <v>193</v>
      </c>
      <c r="AU171" s="18" t="s">
        <v>78</v>
      </c>
    </row>
    <row r="172" spans="2:65" s="1" customFormat="1">
      <c r="B172" s="33"/>
      <c r="D172" s="149" t="s">
        <v>195</v>
      </c>
      <c r="F172" s="150" t="s">
        <v>3596</v>
      </c>
      <c r="I172" s="147"/>
      <c r="L172" s="33"/>
      <c r="M172" s="148"/>
      <c r="T172" s="54"/>
      <c r="AT172" s="18" t="s">
        <v>195</v>
      </c>
      <c r="AU172" s="18" t="s">
        <v>78</v>
      </c>
    </row>
    <row r="173" spans="2:65" s="1" customFormat="1" ht="24.2" customHeight="1">
      <c r="B173" s="33"/>
      <c r="C173" s="171" t="s">
        <v>365</v>
      </c>
      <c r="D173" s="171" t="s">
        <v>557</v>
      </c>
      <c r="E173" s="172" t="s">
        <v>2701</v>
      </c>
      <c r="F173" s="173" t="s">
        <v>2702</v>
      </c>
      <c r="G173" s="174" t="s">
        <v>328</v>
      </c>
      <c r="H173" s="175">
        <v>205</v>
      </c>
      <c r="I173" s="176"/>
      <c r="J173" s="177">
        <f>ROUND(I173*H173,2)</f>
        <v>0</v>
      </c>
      <c r="K173" s="173" t="s">
        <v>190</v>
      </c>
      <c r="L173" s="178"/>
      <c r="M173" s="179" t="s">
        <v>19</v>
      </c>
      <c r="N173" s="180" t="s">
        <v>40</v>
      </c>
      <c r="P173" s="141">
        <f>O173*H173</f>
        <v>0</v>
      </c>
      <c r="Q173" s="141">
        <v>1E-4</v>
      </c>
      <c r="R173" s="141">
        <f>Q173*H173</f>
        <v>2.0500000000000001E-2</v>
      </c>
      <c r="S173" s="141">
        <v>0</v>
      </c>
      <c r="T173" s="142">
        <f>S173*H173</f>
        <v>0</v>
      </c>
      <c r="AR173" s="143" t="s">
        <v>423</v>
      </c>
      <c r="AT173" s="143" t="s">
        <v>557</v>
      </c>
      <c r="AU173" s="143" t="s">
        <v>78</v>
      </c>
      <c r="AY173" s="18" t="s">
        <v>184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76</v>
      </c>
      <c r="BK173" s="144">
        <f>ROUND(I173*H173,2)</f>
        <v>0</v>
      </c>
      <c r="BL173" s="18" t="s">
        <v>303</v>
      </c>
      <c r="BM173" s="143" t="s">
        <v>3597</v>
      </c>
    </row>
    <row r="174" spans="2:65" s="1" customFormat="1" ht="19.5">
      <c r="B174" s="33"/>
      <c r="D174" s="145" t="s">
        <v>193</v>
      </c>
      <c r="F174" s="146" t="s">
        <v>2702</v>
      </c>
      <c r="I174" s="147"/>
      <c r="L174" s="33"/>
      <c r="M174" s="148"/>
      <c r="T174" s="54"/>
      <c r="AT174" s="18" t="s">
        <v>193</v>
      </c>
      <c r="AU174" s="18" t="s">
        <v>78</v>
      </c>
    </row>
    <row r="175" spans="2:65" s="1" customFormat="1" ht="19.5">
      <c r="B175" s="33"/>
      <c r="D175" s="145" t="s">
        <v>561</v>
      </c>
      <c r="F175" s="181" t="s">
        <v>2704</v>
      </c>
      <c r="I175" s="147"/>
      <c r="L175" s="33"/>
      <c r="M175" s="148"/>
      <c r="T175" s="54"/>
      <c r="AT175" s="18" t="s">
        <v>561</v>
      </c>
      <c r="AU175" s="18" t="s">
        <v>78</v>
      </c>
    </row>
    <row r="176" spans="2:65" s="1" customFormat="1" ht="24.2" customHeight="1">
      <c r="B176" s="33"/>
      <c r="C176" s="171" t="s">
        <v>372</v>
      </c>
      <c r="D176" s="171" t="s">
        <v>557</v>
      </c>
      <c r="E176" s="172" t="s">
        <v>2706</v>
      </c>
      <c r="F176" s="173" t="s">
        <v>2707</v>
      </c>
      <c r="G176" s="174" t="s">
        <v>328</v>
      </c>
      <c r="H176" s="175">
        <v>243.8</v>
      </c>
      <c r="I176" s="176"/>
      <c r="J176" s="177">
        <f>ROUND(I176*H176,2)</f>
        <v>0</v>
      </c>
      <c r="K176" s="173" t="s">
        <v>190</v>
      </c>
      <c r="L176" s="178"/>
      <c r="M176" s="179" t="s">
        <v>19</v>
      </c>
      <c r="N176" s="180" t="s">
        <v>40</v>
      </c>
      <c r="P176" s="141">
        <f>O176*H176</f>
        <v>0</v>
      </c>
      <c r="Q176" s="141">
        <v>1.2E-4</v>
      </c>
      <c r="R176" s="141">
        <f>Q176*H176</f>
        <v>2.9256000000000001E-2</v>
      </c>
      <c r="S176" s="141">
        <v>0</v>
      </c>
      <c r="T176" s="142">
        <f>S176*H176</f>
        <v>0</v>
      </c>
      <c r="AR176" s="143" t="s">
        <v>423</v>
      </c>
      <c r="AT176" s="143" t="s">
        <v>557</v>
      </c>
      <c r="AU176" s="143" t="s">
        <v>78</v>
      </c>
      <c r="AY176" s="18" t="s">
        <v>184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76</v>
      </c>
      <c r="BK176" s="144">
        <f>ROUND(I176*H176,2)</f>
        <v>0</v>
      </c>
      <c r="BL176" s="18" t="s">
        <v>303</v>
      </c>
      <c r="BM176" s="143" t="s">
        <v>3598</v>
      </c>
    </row>
    <row r="177" spans="2:65" s="1" customFormat="1" ht="19.5">
      <c r="B177" s="33"/>
      <c r="D177" s="145" t="s">
        <v>193</v>
      </c>
      <c r="F177" s="146" t="s">
        <v>2707</v>
      </c>
      <c r="I177" s="147"/>
      <c r="L177" s="33"/>
      <c r="M177" s="148"/>
      <c r="T177" s="54"/>
      <c r="AT177" s="18" t="s">
        <v>193</v>
      </c>
      <c r="AU177" s="18" t="s">
        <v>78</v>
      </c>
    </row>
    <row r="178" spans="2:65" s="1" customFormat="1" ht="19.5">
      <c r="B178" s="33"/>
      <c r="D178" s="145" t="s">
        <v>561</v>
      </c>
      <c r="F178" s="181" t="s">
        <v>2709</v>
      </c>
      <c r="I178" s="147"/>
      <c r="L178" s="33"/>
      <c r="M178" s="148"/>
      <c r="T178" s="54"/>
      <c r="AT178" s="18" t="s">
        <v>561</v>
      </c>
      <c r="AU178" s="18" t="s">
        <v>78</v>
      </c>
    </row>
    <row r="179" spans="2:65" s="12" customFormat="1">
      <c r="B179" s="151"/>
      <c r="D179" s="145" t="s">
        <v>197</v>
      </c>
      <c r="F179" s="153" t="s">
        <v>3599</v>
      </c>
      <c r="H179" s="154">
        <v>243.8</v>
      </c>
      <c r="I179" s="155"/>
      <c r="L179" s="151"/>
      <c r="M179" s="156"/>
      <c r="T179" s="157"/>
      <c r="AT179" s="152" t="s">
        <v>197</v>
      </c>
      <c r="AU179" s="152" t="s">
        <v>78</v>
      </c>
      <c r="AV179" s="12" t="s">
        <v>78</v>
      </c>
      <c r="AW179" s="12" t="s">
        <v>4</v>
      </c>
      <c r="AX179" s="12" t="s">
        <v>76</v>
      </c>
      <c r="AY179" s="152" t="s">
        <v>184</v>
      </c>
    </row>
    <row r="180" spans="2:65" s="1" customFormat="1" ht="24.2" customHeight="1">
      <c r="B180" s="33"/>
      <c r="C180" s="171" t="s">
        <v>379</v>
      </c>
      <c r="D180" s="171" t="s">
        <v>557</v>
      </c>
      <c r="E180" s="172" t="s">
        <v>2718</v>
      </c>
      <c r="F180" s="173" t="s">
        <v>2719</v>
      </c>
      <c r="G180" s="174" t="s">
        <v>328</v>
      </c>
      <c r="H180" s="175">
        <v>264.5</v>
      </c>
      <c r="I180" s="176"/>
      <c r="J180" s="177">
        <f>ROUND(I180*H180,2)</f>
        <v>0</v>
      </c>
      <c r="K180" s="173" t="s">
        <v>190</v>
      </c>
      <c r="L180" s="178"/>
      <c r="M180" s="179" t="s">
        <v>19</v>
      </c>
      <c r="N180" s="180" t="s">
        <v>40</v>
      </c>
      <c r="P180" s="141">
        <f>O180*H180</f>
        <v>0</v>
      </c>
      <c r="Q180" s="141">
        <v>1.6000000000000001E-4</v>
      </c>
      <c r="R180" s="141">
        <f>Q180*H180</f>
        <v>4.2320000000000003E-2</v>
      </c>
      <c r="S180" s="141">
        <v>0</v>
      </c>
      <c r="T180" s="142">
        <f>S180*H180</f>
        <v>0</v>
      </c>
      <c r="AR180" s="143" t="s">
        <v>423</v>
      </c>
      <c r="AT180" s="143" t="s">
        <v>557</v>
      </c>
      <c r="AU180" s="143" t="s">
        <v>78</v>
      </c>
      <c r="AY180" s="18" t="s">
        <v>184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76</v>
      </c>
      <c r="BK180" s="144">
        <f>ROUND(I180*H180,2)</f>
        <v>0</v>
      </c>
      <c r="BL180" s="18" t="s">
        <v>303</v>
      </c>
      <c r="BM180" s="143" t="s">
        <v>3600</v>
      </c>
    </row>
    <row r="181" spans="2:65" s="1" customFormat="1" ht="19.5">
      <c r="B181" s="33"/>
      <c r="D181" s="145" t="s">
        <v>193</v>
      </c>
      <c r="F181" s="146" t="s">
        <v>2719</v>
      </c>
      <c r="I181" s="147"/>
      <c r="L181" s="33"/>
      <c r="M181" s="148"/>
      <c r="T181" s="54"/>
      <c r="AT181" s="18" t="s">
        <v>193</v>
      </c>
      <c r="AU181" s="18" t="s">
        <v>78</v>
      </c>
    </row>
    <row r="182" spans="2:65" s="1" customFormat="1" ht="19.5">
      <c r="B182" s="33"/>
      <c r="D182" s="145" t="s">
        <v>561</v>
      </c>
      <c r="F182" s="181" t="s">
        <v>2721</v>
      </c>
      <c r="I182" s="147"/>
      <c r="L182" s="33"/>
      <c r="M182" s="148"/>
      <c r="T182" s="54"/>
      <c r="AT182" s="18" t="s">
        <v>561</v>
      </c>
      <c r="AU182" s="18" t="s">
        <v>78</v>
      </c>
    </row>
    <row r="183" spans="2:65" s="12" customFormat="1">
      <c r="B183" s="151"/>
      <c r="D183" s="145" t="s">
        <v>197</v>
      </c>
      <c r="E183" s="152" t="s">
        <v>19</v>
      </c>
      <c r="F183" s="153" t="s">
        <v>3601</v>
      </c>
      <c r="H183" s="154">
        <v>230</v>
      </c>
      <c r="I183" s="155"/>
      <c r="L183" s="151"/>
      <c r="M183" s="156"/>
      <c r="T183" s="157"/>
      <c r="AT183" s="152" t="s">
        <v>197</v>
      </c>
      <c r="AU183" s="152" t="s">
        <v>78</v>
      </c>
      <c r="AV183" s="12" t="s">
        <v>78</v>
      </c>
      <c r="AW183" s="12" t="s">
        <v>31</v>
      </c>
      <c r="AX183" s="12" t="s">
        <v>76</v>
      </c>
      <c r="AY183" s="152" t="s">
        <v>184</v>
      </c>
    </row>
    <row r="184" spans="2:65" s="12" customFormat="1">
      <c r="B184" s="151"/>
      <c r="D184" s="145" t="s">
        <v>197</v>
      </c>
      <c r="F184" s="153" t="s">
        <v>3602</v>
      </c>
      <c r="H184" s="154">
        <v>264.5</v>
      </c>
      <c r="I184" s="155"/>
      <c r="L184" s="151"/>
      <c r="M184" s="156"/>
      <c r="T184" s="157"/>
      <c r="AT184" s="152" t="s">
        <v>197</v>
      </c>
      <c r="AU184" s="152" t="s">
        <v>78</v>
      </c>
      <c r="AV184" s="12" t="s">
        <v>78</v>
      </c>
      <c r="AW184" s="12" t="s">
        <v>4</v>
      </c>
      <c r="AX184" s="12" t="s">
        <v>76</v>
      </c>
      <c r="AY184" s="152" t="s">
        <v>184</v>
      </c>
    </row>
    <row r="185" spans="2:65" s="1" customFormat="1" ht="24.2" customHeight="1">
      <c r="B185" s="33"/>
      <c r="C185" s="171" t="s">
        <v>386</v>
      </c>
      <c r="D185" s="171" t="s">
        <v>557</v>
      </c>
      <c r="E185" s="172" t="s">
        <v>2724</v>
      </c>
      <c r="F185" s="173" t="s">
        <v>2725</v>
      </c>
      <c r="G185" s="174" t="s">
        <v>328</v>
      </c>
      <c r="H185" s="175">
        <v>138</v>
      </c>
      <c r="I185" s="176"/>
      <c r="J185" s="177">
        <f>ROUND(I185*H185,2)</f>
        <v>0</v>
      </c>
      <c r="K185" s="173" t="s">
        <v>190</v>
      </c>
      <c r="L185" s="178"/>
      <c r="M185" s="179" t="s">
        <v>19</v>
      </c>
      <c r="N185" s="180" t="s">
        <v>40</v>
      </c>
      <c r="P185" s="141">
        <f>O185*H185</f>
        <v>0</v>
      </c>
      <c r="Q185" s="141">
        <v>2.5000000000000001E-4</v>
      </c>
      <c r="R185" s="141">
        <f>Q185*H185</f>
        <v>3.4500000000000003E-2</v>
      </c>
      <c r="S185" s="141">
        <v>0</v>
      </c>
      <c r="T185" s="142">
        <f>S185*H185</f>
        <v>0</v>
      </c>
      <c r="AR185" s="143" t="s">
        <v>423</v>
      </c>
      <c r="AT185" s="143" t="s">
        <v>557</v>
      </c>
      <c r="AU185" s="143" t="s">
        <v>78</v>
      </c>
      <c r="AY185" s="18" t="s">
        <v>184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76</v>
      </c>
      <c r="BK185" s="144">
        <f>ROUND(I185*H185,2)</f>
        <v>0</v>
      </c>
      <c r="BL185" s="18" t="s">
        <v>303</v>
      </c>
      <c r="BM185" s="143" t="s">
        <v>3603</v>
      </c>
    </row>
    <row r="186" spans="2:65" s="1" customFormat="1" ht="19.5">
      <c r="B186" s="33"/>
      <c r="D186" s="145" t="s">
        <v>193</v>
      </c>
      <c r="F186" s="146" t="s">
        <v>2725</v>
      </c>
      <c r="I186" s="147"/>
      <c r="L186" s="33"/>
      <c r="M186" s="148"/>
      <c r="T186" s="54"/>
      <c r="AT186" s="18" t="s">
        <v>193</v>
      </c>
      <c r="AU186" s="18" t="s">
        <v>78</v>
      </c>
    </row>
    <row r="187" spans="2:65" s="1" customFormat="1" ht="19.5">
      <c r="B187" s="33"/>
      <c r="D187" s="145" t="s">
        <v>561</v>
      </c>
      <c r="F187" s="181" t="s">
        <v>2727</v>
      </c>
      <c r="I187" s="147"/>
      <c r="L187" s="33"/>
      <c r="M187" s="148"/>
      <c r="T187" s="54"/>
      <c r="AT187" s="18" t="s">
        <v>561</v>
      </c>
      <c r="AU187" s="18" t="s">
        <v>78</v>
      </c>
    </row>
    <row r="188" spans="2:65" s="12" customFormat="1">
      <c r="B188" s="151"/>
      <c r="D188" s="145" t="s">
        <v>197</v>
      </c>
      <c r="E188" s="152" t="s">
        <v>19</v>
      </c>
      <c r="F188" s="153" t="s">
        <v>1129</v>
      </c>
      <c r="H188" s="154">
        <v>120</v>
      </c>
      <c r="I188" s="155"/>
      <c r="L188" s="151"/>
      <c r="M188" s="156"/>
      <c r="T188" s="157"/>
      <c r="AT188" s="152" t="s">
        <v>197</v>
      </c>
      <c r="AU188" s="152" t="s">
        <v>78</v>
      </c>
      <c r="AV188" s="12" t="s">
        <v>78</v>
      </c>
      <c r="AW188" s="12" t="s">
        <v>31</v>
      </c>
      <c r="AX188" s="12" t="s">
        <v>76</v>
      </c>
      <c r="AY188" s="152" t="s">
        <v>184</v>
      </c>
    </row>
    <row r="189" spans="2:65" s="12" customFormat="1">
      <c r="B189" s="151"/>
      <c r="D189" s="145" t="s">
        <v>197</v>
      </c>
      <c r="F189" s="153" t="s">
        <v>2700</v>
      </c>
      <c r="H189" s="154">
        <v>138</v>
      </c>
      <c r="I189" s="155"/>
      <c r="L189" s="151"/>
      <c r="M189" s="156"/>
      <c r="T189" s="157"/>
      <c r="AT189" s="152" t="s">
        <v>197</v>
      </c>
      <c r="AU189" s="152" t="s">
        <v>78</v>
      </c>
      <c r="AV189" s="12" t="s">
        <v>78</v>
      </c>
      <c r="AW189" s="12" t="s">
        <v>4</v>
      </c>
      <c r="AX189" s="12" t="s">
        <v>76</v>
      </c>
      <c r="AY189" s="152" t="s">
        <v>184</v>
      </c>
    </row>
    <row r="190" spans="2:65" s="1" customFormat="1" ht="24.2" customHeight="1">
      <c r="B190" s="33"/>
      <c r="C190" s="171" t="s">
        <v>389</v>
      </c>
      <c r="D190" s="171" t="s">
        <v>557</v>
      </c>
      <c r="E190" s="172" t="s">
        <v>2735</v>
      </c>
      <c r="F190" s="173" t="s">
        <v>2736</v>
      </c>
      <c r="G190" s="174" t="s">
        <v>328</v>
      </c>
      <c r="H190" s="175">
        <v>335.8</v>
      </c>
      <c r="I190" s="176"/>
      <c r="J190" s="177">
        <f>ROUND(I190*H190,2)</f>
        <v>0</v>
      </c>
      <c r="K190" s="173" t="s">
        <v>190</v>
      </c>
      <c r="L190" s="178"/>
      <c r="M190" s="179" t="s">
        <v>19</v>
      </c>
      <c r="N190" s="180" t="s">
        <v>40</v>
      </c>
      <c r="P190" s="141">
        <f>O190*H190</f>
        <v>0</v>
      </c>
      <c r="Q190" s="141">
        <v>5.2999999999999998E-4</v>
      </c>
      <c r="R190" s="141">
        <f>Q190*H190</f>
        <v>0.17797399999999999</v>
      </c>
      <c r="S190" s="141">
        <v>0</v>
      </c>
      <c r="T190" s="142">
        <f>S190*H190</f>
        <v>0</v>
      </c>
      <c r="AR190" s="143" t="s">
        <v>423</v>
      </c>
      <c r="AT190" s="143" t="s">
        <v>557</v>
      </c>
      <c r="AU190" s="143" t="s">
        <v>78</v>
      </c>
      <c r="AY190" s="18" t="s">
        <v>184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76</v>
      </c>
      <c r="BK190" s="144">
        <f>ROUND(I190*H190,2)</f>
        <v>0</v>
      </c>
      <c r="BL190" s="18" t="s">
        <v>303</v>
      </c>
      <c r="BM190" s="143" t="s">
        <v>3604</v>
      </c>
    </row>
    <row r="191" spans="2:65" s="1" customFormat="1" ht="19.5">
      <c r="B191" s="33"/>
      <c r="D191" s="145" t="s">
        <v>193</v>
      </c>
      <c r="F191" s="146" t="s">
        <v>2736</v>
      </c>
      <c r="I191" s="147"/>
      <c r="L191" s="33"/>
      <c r="M191" s="148"/>
      <c r="T191" s="54"/>
      <c r="AT191" s="18" t="s">
        <v>193</v>
      </c>
      <c r="AU191" s="18" t="s">
        <v>78</v>
      </c>
    </row>
    <row r="192" spans="2:65" s="1" customFormat="1" ht="19.5">
      <c r="B192" s="33"/>
      <c r="D192" s="145" t="s">
        <v>561</v>
      </c>
      <c r="F192" s="181" t="s">
        <v>2738</v>
      </c>
      <c r="I192" s="147"/>
      <c r="L192" s="33"/>
      <c r="M192" s="148"/>
      <c r="T192" s="54"/>
      <c r="AT192" s="18" t="s">
        <v>561</v>
      </c>
      <c r="AU192" s="18" t="s">
        <v>78</v>
      </c>
    </row>
    <row r="193" spans="2:65" s="12" customFormat="1">
      <c r="B193" s="151"/>
      <c r="D193" s="145" t="s">
        <v>197</v>
      </c>
      <c r="F193" s="153" t="s">
        <v>3605</v>
      </c>
      <c r="H193" s="154">
        <v>335.8</v>
      </c>
      <c r="I193" s="155"/>
      <c r="L193" s="151"/>
      <c r="M193" s="156"/>
      <c r="T193" s="157"/>
      <c r="AT193" s="152" t="s">
        <v>197</v>
      </c>
      <c r="AU193" s="152" t="s">
        <v>78</v>
      </c>
      <c r="AV193" s="12" t="s">
        <v>78</v>
      </c>
      <c r="AW193" s="12" t="s">
        <v>4</v>
      </c>
      <c r="AX193" s="12" t="s">
        <v>76</v>
      </c>
      <c r="AY193" s="152" t="s">
        <v>184</v>
      </c>
    </row>
    <row r="194" spans="2:65" s="1" customFormat="1" ht="24.2" customHeight="1">
      <c r="B194" s="33"/>
      <c r="C194" s="171" t="s">
        <v>396</v>
      </c>
      <c r="D194" s="171" t="s">
        <v>557</v>
      </c>
      <c r="E194" s="172" t="s">
        <v>3606</v>
      </c>
      <c r="F194" s="173" t="s">
        <v>3607</v>
      </c>
      <c r="G194" s="174" t="s">
        <v>328</v>
      </c>
      <c r="H194" s="175">
        <v>92</v>
      </c>
      <c r="I194" s="176"/>
      <c r="J194" s="177">
        <f>ROUND(I194*H194,2)</f>
        <v>0</v>
      </c>
      <c r="K194" s="173" t="s">
        <v>190</v>
      </c>
      <c r="L194" s="178"/>
      <c r="M194" s="179" t="s">
        <v>19</v>
      </c>
      <c r="N194" s="180" t="s">
        <v>40</v>
      </c>
      <c r="P194" s="141">
        <f>O194*H194</f>
        <v>0</v>
      </c>
      <c r="Q194" s="141">
        <v>1.83E-3</v>
      </c>
      <c r="R194" s="141">
        <f>Q194*H194</f>
        <v>0.16836000000000001</v>
      </c>
      <c r="S194" s="141">
        <v>0</v>
      </c>
      <c r="T194" s="142">
        <f>S194*H194</f>
        <v>0</v>
      </c>
      <c r="AR194" s="143" t="s">
        <v>423</v>
      </c>
      <c r="AT194" s="143" t="s">
        <v>557</v>
      </c>
      <c r="AU194" s="143" t="s">
        <v>78</v>
      </c>
      <c r="AY194" s="18" t="s">
        <v>184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76</v>
      </c>
      <c r="BK194" s="144">
        <f>ROUND(I194*H194,2)</f>
        <v>0</v>
      </c>
      <c r="BL194" s="18" t="s">
        <v>303</v>
      </c>
      <c r="BM194" s="143" t="s">
        <v>3608</v>
      </c>
    </row>
    <row r="195" spans="2:65" s="1" customFormat="1" ht="19.5">
      <c r="B195" s="33"/>
      <c r="D195" s="145" t="s">
        <v>193</v>
      </c>
      <c r="F195" s="146" t="s">
        <v>3607</v>
      </c>
      <c r="I195" s="147"/>
      <c r="L195" s="33"/>
      <c r="M195" s="148"/>
      <c r="T195" s="54"/>
      <c r="AT195" s="18" t="s">
        <v>193</v>
      </c>
      <c r="AU195" s="18" t="s">
        <v>78</v>
      </c>
    </row>
    <row r="196" spans="2:65" s="1" customFormat="1" ht="19.5">
      <c r="B196" s="33"/>
      <c r="D196" s="145" t="s">
        <v>561</v>
      </c>
      <c r="F196" s="181" t="s">
        <v>3609</v>
      </c>
      <c r="I196" s="147"/>
      <c r="L196" s="33"/>
      <c r="M196" s="148"/>
      <c r="T196" s="54"/>
      <c r="AT196" s="18" t="s">
        <v>561</v>
      </c>
      <c r="AU196" s="18" t="s">
        <v>78</v>
      </c>
    </row>
    <row r="197" spans="2:65" s="12" customFormat="1">
      <c r="B197" s="151"/>
      <c r="D197" s="145" t="s">
        <v>197</v>
      </c>
      <c r="F197" s="153" t="s">
        <v>3610</v>
      </c>
      <c r="H197" s="154">
        <v>92</v>
      </c>
      <c r="I197" s="155"/>
      <c r="L197" s="151"/>
      <c r="M197" s="156"/>
      <c r="T197" s="157"/>
      <c r="AT197" s="152" t="s">
        <v>197</v>
      </c>
      <c r="AU197" s="152" t="s">
        <v>78</v>
      </c>
      <c r="AV197" s="12" t="s">
        <v>78</v>
      </c>
      <c r="AW197" s="12" t="s">
        <v>4</v>
      </c>
      <c r="AX197" s="12" t="s">
        <v>76</v>
      </c>
      <c r="AY197" s="152" t="s">
        <v>184</v>
      </c>
    </row>
    <row r="198" spans="2:65" s="1" customFormat="1" ht="24.2" customHeight="1">
      <c r="B198" s="33"/>
      <c r="C198" s="171" t="s">
        <v>405</v>
      </c>
      <c r="D198" s="171" t="s">
        <v>557</v>
      </c>
      <c r="E198" s="172" t="s">
        <v>3611</v>
      </c>
      <c r="F198" s="173" t="s">
        <v>3612</v>
      </c>
      <c r="G198" s="174" t="s">
        <v>328</v>
      </c>
      <c r="H198" s="175">
        <v>92</v>
      </c>
      <c r="I198" s="176"/>
      <c r="J198" s="177">
        <f>ROUND(I198*H198,2)</f>
        <v>0</v>
      </c>
      <c r="K198" s="173" t="s">
        <v>190</v>
      </c>
      <c r="L198" s="178"/>
      <c r="M198" s="179" t="s">
        <v>19</v>
      </c>
      <c r="N198" s="180" t="s">
        <v>40</v>
      </c>
      <c r="P198" s="141">
        <f>O198*H198</f>
        <v>0</v>
      </c>
      <c r="Q198" s="141">
        <v>4.8999999999999998E-4</v>
      </c>
      <c r="R198" s="141">
        <f>Q198*H198</f>
        <v>4.5079999999999995E-2</v>
      </c>
      <c r="S198" s="141">
        <v>0</v>
      </c>
      <c r="T198" s="142">
        <f>S198*H198</f>
        <v>0</v>
      </c>
      <c r="AR198" s="143" t="s">
        <v>423</v>
      </c>
      <c r="AT198" s="143" t="s">
        <v>557</v>
      </c>
      <c r="AU198" s="143" t="s">
        <v>78</v>
      </c>
      <c r="AY198" s="18" t="s">
        <v>184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76</v>
      </c>
      <c r="BK198" s="144">
        <f>ROUND(I198*H198,2)</f>
        <v>0</v>
      </c>
      <c r="BL198" s="18" t="s">
        <v>303</v>
      </c>
      <c r="BM198" s="143" t="s">
        <v>3613</v>
      </c>
    </row>
    <row r="199" spans="2:65" s="1" customFormat="1" ht="19.5">
      <c r="B199" s="33"/>
      <c r="D199" s="145" t="s">
        <v>193</v>
      </c>
      <c r="F199" s="146" t="s">
        <v>3612</v>
      </c>
      <c r="I199" s="147"/>
      <c r="L199" s="33"/>
      <c r="M199" s="148"/>
      <c r="T199" s="54"/>
      <c r="AT199" s="18" t="s">
        <v>193</v>
      </c>
      <c r="AU199" s="18" t="s">
        <v>78</v>
      </c>
    </row>
    <row r="200" spans="2:65" s="1" customFormat="1" ht="19.5">
      <c r="B200" s="33"/>
      <c r="D200" s="145" t="s">
        <v>561</v>
      </c>
      <c r="F200" s="181" t="s">
        <v>3614</v>
      </c>
      <c r="I200" s="147"/>
      <c r="L200" s="33"/>
      <c r="M200" s="148"/>
      <c r="T200" s="54"/>
      <c r="AT200" s="18" t="s">
        <v>561</v>
      </c>
      <c r="AU200" s="18" t="s">
        <v>78</v>
      </c>
    </row>
    <row r="201" spans="2:65" s="12" customFormat="1">
      <c r="B201" s="151"/>
      <c r="D201" s="145" t="s">
        <v>197</v>
      </c>
      <c r="F201" s="153" t="s">
        <v>3610</v>
      </c>
      <c r="H201" s="154">
        <v>92</v>
      </c>
      <c r="I201" s="155"/>
      <c r="L201" s="151"/>
      <c r="M201" s="156"/>
      <c r="T201" s="157"/>
      <c r="AT201" s="152" t="s">
        <v>197</v>
      </c>
      <c r="AU201" s="152" t="s">
        <v>78</v>
      </c>
      <c r="AV201" s="12" t="s">
        <v>78</v>
      </c>
      <c r="AW201" s="12" t="s">
        <v>4</v>
      </c>
      <c r="AX201" s="12" t="s">
        <v>76</v>
      </c>
      <c r="AY201" s="152" t="s">
        <v>184</v>
      </c>
    </row>
    <row r="202" spans="2:65" s="1" customFormat="1" ht="24.2" customHeight="1">
      <c r="B202" s="33"/>
      <c r="C202" s="171" t="s">
        <v>414</v>
      </c>
      <c r="D202" s="171" t="s">
        <v>557</v>
      </c>
      <c r="E202" s="172" t="s">
        <v>3615</v>
      </c>
      <c r="F202" s="173" t="s">
        <v>3616</v>
      </c>
      <c r="G202" s="174" t="s">
        <v>328</v>
      </c>
      <c r="H202" s="175">
        <v>36.799999999999997</v>
      </c>
      <c r="I202" s="176"/>
      <c r="J202" s="177">
        <f>ROUND(I202*H202,2)</f>
        <v>0</v>
      </c>
      <c r="K202" s="173" t="s">
        <v>190</v>
      </c>
      <c r="L202" s="178"/>
      <c r="M202" s="179" t="s">
        <v>19</v>
      </c>
      <c r="N202" s="180" t="s">
        <v>40</v>
      </c>
      <c r="P202" s="141">
        <f>O202*H202</f>
        <v>0</v>
      </c>
      <c r="Q202" s="141">
        <v>6.9999999999999994E-5</v>
      </c>
      <c r="R202" s="141">
        <f>Q202*H202</f>
        <v>2.5759999999999997E-3</v>
      </c>
      <c r="S202" s="141">
        <v>0</v>
      </c>
      <c r="T202" s="142">
        <f>S202*H202</f>
        <v>0</v>
      </c>
      <c r="AR202" s="143" t="s">
        <v>423</v>
      </c>
      <c r="AT202" s="143" t="s">
        <v>557</v>
      </c>
      <c r="AU202" s="143" t="s">
        <v>78</v>
      </c>
      <c r="AY202" s="18" t="s">
        <v>184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8" t="s">
        <v>76</v>
      </c>
      <c r="BK202" s="144">
        <f>ROUND(I202*H202,2)</f>
        <v>0</v>
      </c>
      <c r="BL202" s="18" t="s">
        <v>303</v>
      </c>
      <c r="BM202" s="143" t="s">
        <v>3617</v>
      </c>
    </row>
    <row r="203" spans="2:65" s="1" customFormat="1" ht="19.5">
      <c r="B203" s="33"/>
      <c r="D203" s="145" t="s">
        <v>193</v>
      </c>
      <c r="F203" s="146" t="s">
        <v>3616</v>
      </c>
      <c r="I203" s="147"/>
      <c r="L203" s="33"/>
      <c r="M203" s="148"/>
      <c r="T203" s="54"/>
      <c r="AT203" s="18" t="s">
        <v>193</v>
      </c>
      <c r="AU203" s="18" t="s">
        <v>78</v>
      </c>
    </row>
    <row r="204" spans="2:65" s="1" customFormat="1" ht="19.5">
      <c r="B204" s="33"/>
      <c r="D204" s="145" t="s">
        <v>561</v>
      </c>
      <c r="F204" s="181" t="s">
        <v>3618</v>
      </c>
      <c r="I204" s="147"/>
      <c r="L204" s="33"/>
      <c r="M204" s="148"/>
      <c r="T204" s="54"/>
      <c r="AT204" s="18" t="s">
        <v>561</v>
      </c>
      <c r="AU204" s="18" t="s">
        <v>78</v>
      </c>
    </row>
    <row r="205" spans="2:65" s="12" customFormat="1">
      <c r="B205" s="151"/>
      <c r="D205" s="145" t="s">
        <v>197</v>
      </c>
      <c r="F205" s="153" t="s">
        <v>3619</v>
      </c>
      <c r="H205" s="154">
        <v>36.799999999999997</v>
      </c>
      <c r="I205" s="155"/>
      <c r="L205" s="151"/>
      <c r="M205" s="156"/>
      <c r="T205" s="157"/>
      <c r="AT205" s="152" t="s">
        <v>197</v>
      </c>
      <c r="AU205" s="152" t="s">
        <v>78</v>
      </c>
      <c r="AV205" s="12" t="s">
        <v>78</v>
      </c>
      <c r="AW205" s="12" t="s">
        <v>4</v>
      </c>
      <c r="AX205" s="12" t="s">
        <v>76</v>
      </c>
      <c r="AY205" s="152" t="s">
        <v>184</v>
      </c>
    </row>
    <row r="206" spans="2:65" s="1" customFormat="1" ht="24.2" customHeight="1">
      <c r="B206" s="33"/>
      <c r="C206" s="171" t="s">
        <v>423</v>
      </c>
      <c r="D206" s="171" t="s">
        <v>557</v>
      </c>
      <c r="E206" s="172" t="s">
        <v>3620</v>
      </c>
      <c r="F206" s="173" t="s">
        <v>3621</v>
      </c>
      <c r="G206" s="174" t="s">
        <v>328</v>
      </c>
      <c r="H206" s="175">
        <v>11.5</v>
      </c>
      <c r="I206" s="176"/>
      <c r="J206" s="177">
        <f>ROUND(I206*H206,2)</f>
        <v>0</v>
      </c>
      <c r="K206" s="173" t="s">
        <v>190</v>
      </c>
      <c r="L206" s="178"/>
      <c r="M206" s="179" t="s">
        <v>19</v>
      </c>
      <c r="N206" s="180" t="s">
        <v>40</v>
      </c>
      <c r="P206" s="141">
        <f>O206*H206</f>
        <v>0</v>
      </c>
      <c r="Q206" s="141">
        <v>7.5000000000000002E-4</v>
      </c>
      <c r="R206" s="141">
        <f>Q206*H206</f>
        <v>8.6250000000000007E-3</v>
      </c>
      <c r="S206" s="141">
        <v>0</v>
      </c>
      <c r="T206" s="142">
        <f>S206*H206</f>
        <v>0</v>
      </c>
      <c r="AR206" s="143" t="s">
        <v>423</v>
      </c>
      <c r="AT206" s="143" t="s">
        <v>557</v>
      </c>
      <c r="AU206" s="143" t="s">
        <v>78</v>
      </c>
      <c r="AY206" s="18" t="s">
        <v>184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76</v>
      </c>
      <c r="BK206" s="144">
        <f>ROUND(I206*H206,2)</f>
        <v>0</v>
      </c>
      <c r="BL206" s="18" t="s">
        <v>303</v>
      </c>
      <c r="BM206" s="143" t="s">
        <v>3622</v>
      </c>
    </row>
    <row r="207" spans="2:65" s="1" customFormat="1" ht="19.5">
      <c r="B207" s="33"/>
      <c r="D207" s="145" t="s">
        <v>193</v>
      </c>
      <c r="F207" s="146" t="s">
        <v>3621</v>
      </c>
      <c r="I207" s="147"/>
      <c r="L207" s="33"/>
      <c r="M207" s="148"/>
      <c r="T207" s="54"/>
      <c r="AT207" s="18" t="s">
        <v>193</v>
      </c>
      <c r="AU207" s="18" t="s">
        <v>78</v>
      </c>
    </row>
    <row r="208" spans="2:65" s="1" customFormat="1" ht="19.5">
      <c r="B208" s="33"/>
      <c r="D208" s="145" t="s">
        <v>561</v>
      </c>
      <c r="F208" s="181" t="s">
        <v>3623</v>
      </c>
      <c r="I208" s="147"/>
      <c r="L208" s="33"/>
      <c r="M208" s="148"/>
      <c r="T208" s="54"/>
      <c r="AT208" s="18" t="s">
        <v>561</v>
      </c>
      <c r="AU208" s="18" t="s">
        <v>78</v>
      </c>
    </row>
    <row r="209" spans="2:65" s="12" customFormat="1">
      <c r="B209" s="151"/>
      <c r="D209" s="145" t="s">
        <v>197</v>
      </c>
      <c r="F209" s="153" t="s">
        <v>3624</v>
      </c>
      <c r="H209" s="154">
        <v>11.5</v>
      </c>
      <c r="I209" s="155"/>
      <c r="L209" s="151"/>
      <c r="M209" s="156"/>
      <c r="T209" s="157"/>
      <c r="AT209" s="152" t="s">
        <v>197</v>
      </c>
      <c r="AU209" s="152" t="s">
        <v>78</v>
      </c>
      <c r="AV209" s="12" t="s">
        <v>78</v>
      </c>
      <c r="AW209" s="12" t="s">
        <v>4</v>
      </c>
      <c r="AX209" s="12" t="s">
        <v>76</v>
      </c>
      <c r="AY209" s="152" t="s">
        <v>184</v>
      </c>
    </row>
    <row r="210" spans="2:65" s="1" customFormat="1" ht="21.75" customHeight="1">
      <c r="B210" s="33"/>
      <c r="C210" s="171" t="s">
        <v>430</v>
      </c>
      <c r="D210" s="171" t="s">
        <v>557</v>
      </c>
      <c r="E210" s="172" t="s">
        <v>3625</v>
      </c>
      <c r="F210" s="173" t="s">
        <v>2741</v>
      </c>
      <c r="G210" s="174" t="s">
        <v>2742</v>
      </c>
      <c r="H210" s="175">
        <v>300</v>
      </c>
      <c r="I210" s="176"/>
      <c r="J210" s="177">
        <f>ROUND(I210*H210,2)</f>
        <v>0</v>
      </c>
      <c r="K210" s="173" t="s">
        <v>19</v>
      </c>
      <c r="L210" s="178"/>
      <c r="M210" s="179" t="s">
        <v>19</v>
      </c>
      <c r="N210" s="180" t="s">
        <v>40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238</v>
      </c>
      <c r="AT210" s="143" t="s">
        <v>557</v>
      </c>
      <c r="AU210" s="143" t="s">
        <v>78</v>
      </c>
      <c r="AY210" s="18" t="s">
        <v>184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8" t="s">
        <v>76</v>
      </c>
      <c r="BK210" s="144">
        <f>ROUND(I210*H210,2)</f>
        <v>0</v>
      </c>
      <c r="BL210" s="18" t="s">
        <v>191</v>
      </c>
      <c r="BM210" s="143" t="s">
        <v>3626</v>
      </c>
    </row>
    <row r="211" spans="2:65" s="1" customFormat="1">
      <c r="B211" s="33"/>
      <c r="D211" s="145" t="s">
        <v>193</v>
      </c>
      <c r="F211" s="146" t="s">
        <v>2741</v>
      </c>
      <c r="I211" s="147"/>
      <c r="L211" s="33"/>
      <c r="M211" s="148"/>
      <c r="T211" s="54"/>
      <c r="AT211" s="18" t="s">
        <v>193</v>
      </c>
      <c r="AU211" s="18" t="s">
        <v>78</v>
      </c>
    </row>
    <row r="212" spans="2:65" s="12" customFormat="1">
      <c r="B212" s="151"/>
      <c r="D212" s="145" t="s">
        <v>197</v>
      </c>
      <c r="E212" s="152" t="s">
        <v>19</v>
      </c>
      <c r="F212" s="153" t="s">
        <v>3627</v>
      </c>
      <c r="H212" s="154">
        <v>300</v>
      </c>
      <c r="I212" s="155"/>
      <c r="L212" s="151"/>
      <c r="M212" s="156"/>
      <c r="T212" s="157"/>
      <c r="AT212" s="152" t="s">
        <v>197</v>
      </c>
      <c r="AU212" s="152" t="s">
        <v>78</v>
      </c>
      <c r="AV212" s="12" t="s">
        <v>78</v>
      </c>
      <c r="AW212" s="12" t="s">
        <v>31</v>
      </c>
      <c r="AX212" s="12" t="s">
        <v>76</v>
      </c>
      <c r="AY212" s="152" t="s">
        <v>184</v>
      </c>
    </row>
    <row r="213" spans="2:65" s="1" customFormat="1" ht="24.2" customHeight="1">
      <c r="B213" s="33"/>
      <c r="C213" s="132" t="s">
        <v>438</v>
      </c>
      <c r="D213" s="132" t="s">
        <v>186</v>
      </c>
      <c r="E213" s="133" t="s">
        <v>2747</v>
      </c>
      <c r="F213" s="134" t="s">
        <v>2748</v>
      </c>
      <c r="G213" s="135" t="s">
        <v>328</v>
      </c>
      <c r="H213" s="136">
        <v>8</v>
      </c>
      <c r="I213" s="137"/>
      <c r="J213" s="138">
        <f>ROUND(I213*H213,2)</f>
        <v>0</v>
      </c>
      <c r="K213" s="134" t="s">
        <v>190</v>
      </c>
      <c r="L213" s="33"/>
      <c r="M213" s="139" t="s">
        <v>19</v>
      </c>
      <c r="N213" s="140" t="s">
        <v>40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303</v>
      </c>
      <c r="AT213" s="143" t="s">
        <v>186</v>
      </c>
      <c r="AU213" s="143" t="s">
        <v>78</v>
      </c>
      <c r="AY213" s="18" t="s">
        <v>184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8" t="s">
        <v>76</v>
      </c>
      <c r="BK213" s="144">
        <f>ROUND(I213*H213,2)</f>
        <v>0</v>
      </c>
      <c r="BL213" s="18" t="s">
        <v>303</v>
      </c>
      <c r="BM213" s="143" t="s">
        <v>3628</v>
      </c>
    </row>
    <row r="214" spans="2:65" s="1" customFormat="1" ht="19.5">
      <c r="B214" s="33"/>
      <c r="D214" s="145" t="s">
        <v>193</v>
      </c>
      <c r="F214" s="146" t="s">
        <v>2750</v>
      </c>
      <c r="I214" s="147"/>
      <c r="L214" s="33"/>
      <c r="M214" s="148"/>
      <c r="T214" s="54"/>
      <c r="AT214" s="18" t="s">
        <v>193</v>
      </c>
      <c r="AU214" s="18" t="s">
        <v>78</v>
      </c>
    </row>
    <row r="215" spans="2:65" s="1" customFormat="1">
      <c r="B215" s="33"/>
      <c r="D215" s="149" t="s">
        <v>195</v>
      </c>
      <c r="F215" s="150" t="s">
        <v>2751</v>
      </c>
      <c r="I215" s="147"/>
      <c r="L215" s="33"/>
      <c r="M215" s="148"/>
      <c r="T215" s="54"/>
      <c r="AT215" s="18" t="s">
        <v>195</v>
      </c>
      <c r="AU215" s="18" t="s">
        <v>78</v>
      </c>
    </row>
    <row r="216" spans="2:65" s="12" customFormat="1">
      <c r="B216" s="151"/>
      <c r="D216" s="145" t="s">
        <v>197</v>
      </c>
      <c r="E216" s="152" t="s">
        <v>19</v>
      </c>
      <c r="F216" s="153" t="s">
        <v>238</v>
      </c>
      <c r="H216" s="154">
        <v>8</v>
      </c>
      <c r="I216" s="155"/>
      <c r="L216" s="151"/>
      <c r="M216" s="156"/>
      <c r="T216" s="157"/>
      <c r="AT216" s="152" t="s">
        <v>197</v>
      </c>
      <c r="AU216" s="152" t="s">
        <v>78</v>
      </c>
      <c r="AV216" s="12" t="s">
        <v>78</v>
      </c>
      <c r="AW216" s="12" t="s">
        <v>31</v>
      </c>
      <c r="AX216" s="12" t="s">
        <v>76</v>
      </c>
      <c r="AY216" s="152" t="s">
        <v>184</v>
      </c>
    </row>
    <row r="217" spans="2:65" s="1" customFormat="1" ht="24.2" customHeight="1">
      <c r="B217" s="33"/>
      <c r="C217" s="132" t="s">
        <v>446</v>
      </c>
      <c r="D217" s="132" t="s">
        <v>186</v>
      </c>
      <c r="E217" s="133" t="s">
        <v>2752</v>
      </c>
      <c r="F217" s="134" t="s">
        <v>2753</v>
      </c>
      <c r="G217" s="135" t="s">
        <v>509</v>
      </c>
      <c r="H217" s="136">
        <v>40</v>
      </c>
      <c r="I217" s="137"/>
      <c r="J217" s="138">
        <f>ROUND(I217*H217,2)</f>
        <v>0</v>
      </c>
      <c r="K217" s="134" t="s">
        <v>190</v>
      </c>
      <c r="L217" s="33"/>
      <c r="M217" s="139" t="s">
        <v>19</v>
      </c>
      <c r="N217" s="140" t="s">
        <v>40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303</v>
      </c>
      <c r="AT217" s="143" t="s">
        <v>186</v>
      </c>
      <c r="AU217" s="143" t="s">
        <v>78</v>
      </c>
      <c r="AY217" s="18" t="s">
        <v>184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76</v>
      </c>
      <c r="BK217" s="144">
        <f>ROUND(I217*H217,2)</f>
        <v>0</v>
      </c>
      <c r="BL217" s="18" t="s">
        <v>303</v>
      </c>
      <c r="BM217" s="143" t="s">
        <v>3629</v>
      </c>
    </row>
    <row r="218" spans="2:65" s="1" customFormat="1" ht="19.5">
      <c r="B218" s="33"/>
      <c r="D218" s="145" t="s">
        <v>193</v>
      </c>
      <c r="F218" s="146" t="s">
        <v>2755</v>
      </c>
      <c r="I218" s="147"/>
      <c r="L218" s="33"/>
      <c r="M218" s="148"/>
      <c r="T218" s="54"/>
      <c r="AT218" s="18" t="s">
        <v>193</v>
      </c>
      <c r="AU218" s="18" t="s">
        <v>78</v>
      </c>
    </row>
    <row r="219" spans="2:65" s="1" customFormat="1">
      <c r="B219" s="33"/>
      <c r="D219" s="149" t="s">
        <v>195</v>
      </c>
      <c r="F219" s="150" t="s">
        <v>2756</v>
      </c>
      <c r="I219" s="147"/>
      <c r="L219" s="33"/>
      <c r="M219" s="148"/>
      <c r="T219" s="54"/>
      <c r="AT219" s="18" t="s">
        <v>195</v>
      </c>
      <c r="AU219" s="18" t="s">
        <v>78</v>
      </c>
    </row>
    <row r="220" spans="2:65" s="1" customFormat="1" ht="24.2" customHeight="1">
      <c r="B220" s="33"/>
      <c r="C220" s="132" t="s">
        <v>453</v>
      </c>
      <c r="D220" s="132" t="s">
        <v>186</v>
      </c>
      <c r="E220" s="133" t="s">
        <v>2757</v>
      </c>
      <c r="F220" s="134" t="s">
        <v>2758</v>
      </c>
      <c r="G220" s="135" t="s">
        <v>509</v>
      </c>
      <c r="H220" s="136">
        <v>30</v>
      </c>
      <c r="I220" s="137"/>
      <c r="J220" s="138">
        <f>ROUND(I220*H220,2)</f>
        <v>0</v>
      </c>
      <c r="K220" s="134" t="s">
        <v>190</v>
      </c>
      <c r="L220" s="33"/>
      <c r="M220" s="139" t="s">
        <v>19</v>
      </c>
      <c r="N220" s="140" t="s">
        <v>40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303</v>
      </c>
      <c r="AT220" s="143" t="s">
        <v>186</v>
      </c>
      <c r="AU220" s="143" t="s">
        <v>78</v>
      </c>
      <c r="AY220" s="18" t="s">
        <v>184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76</v>
      </c>
      <c r="BK220" s="144">
        <f>ROUND(I220*H220,2)</f>
        <v>0</v>
      </c>
      <c r="BL220" s="18" t="s">
        <v>303</v>
      </c>
      <c r="BM220" s="143" t="s">
        <v>3630</v>
      </c>
    </row>
    <row r="221" spans="2:65" s="1" customFormat="1" ht="19.5">
      <c r="B221" s="33"/>
      <c r="D221" s="145" t="s">
        <v>193</v>
      </c>
      <c r="F221" s="146" t="s">
        <v>2760</v>
      </c>
      <c r="I221" s="147"/>
      <c r="L221" s="33"/>
      <c r="M221" s="148"/>
      <c r="T221" s="54"/>
      <c r="AT221" s="18" t="s">
        <v>193</v>
      </c>
      <c r="AU221" s="18" t="s">
        <v>78</v>
      </c>
    </row>
    <row r="222" spans="2:65" s="1" customFormat="1">
      <c r="B222" s="33"/>
      <c r="D222" s="149" t="s">
        <v>195</v>
      </c>
      <c r="F222" s="150" t="s">
        <v>2761</v>
      </c>
      <c r="I222" s="147"/>
      <c r="L222" s="33"/>
      <c r="M222" s="148"/>
      <c r="T222" s="54"/>
      <c r="AT222" s="18" t="s">
        <v>195</v>
      </c>
      <c r="AU222" s="18" t="s">
        <v>78</v>
      </c>
    </row>
    <row r="223" spans="2:65" s="12" customFormat="1">
      <c r="B223" s="151"/>
      <c r="D223" s="145" t="s">
        <v>197</v>
      </c>
      <c r="E223" s="152" t="s">
        <v>19</v>
      </c>
      <c r="F223" s="153" t="s">
        <v>405</v>
      </c>
      <c r="H223" s="154">
        <v>30</v>
      </c>
      <c r="I223" s="155"/>
      <c r="L223" s="151"/>
      <c r="M223" s="156"/>
      <c r="T223" s="157"/>
      <c r="AT223" s="152" t="s">
        <v>197</v>
      </c>
      <c r="AU223" s="152" t="s">
        <v>78</v>
      </c>
      <c r="AV223" s="12" t="s">
        <v>78</v>
      </c>
      <c r="AW223" s="12" t="s">
        <v>31</v>
      </c>
      <c r="AX223" s="12" t="s">
        <v>76</v>
      </c>
      <c r="AY223" s="152" t="s">
        <v>184</v>
      </c>
    </row>
    <row r="224" spans="2:65" s="1" customFormat="1" ht="24.2" customHeight="1">
      <c r="B224" s="33"/>
      <c r="C224" s="132" t="s">
        <v>460</v>
      </c>
      <c r="D224" s="132" t="s">
        <v>186</v>
      </c>
      <c r="E224" s="133" t="s">
        <v>2762</v>
      </c>
      <c r="F224" s="134" t="s">
        <v>2763</v>
      </c>
      <c r="G224" s="135" t="s">
        <v>328</v>
      </c>
      <c r="H224" s="136">
        <v>90</v>
      </c>
      <c r="I224" s="137"/>
      <c r="J224" s="138">
        <f>ROUND(I224*H224,2)</f>
        <v>0</v>
      </c>
      <c r="K224" s="134" t="s">
        <v>190</v>
      </c>
      <c r="L224" s="33"/>
      <c r="M224" s="139" t="s">
        <v>19</v>
      </c>
      <c r="N224" s="140" t="s">
        <v>40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303</v>
      </c>
      <c r="AT224" s="143" t="s">
        <v>186</v>
      </c>
      <c r="AU224" s="143" t="s">
        <v>78</v>
      </c>
      <c r="AY224" s="18" t="s">
        <v>184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8" t="s">
        <v>76</v>
      </c>
      <c r="BK224" s="144">
        <f>ROUND(I224*H224,2)</f>
        <v>0</v>
      </c>
      <c r="BL224" s="18" t="s">
        <v>303</v>
      </c>
      <c r="BM224" s="143" t="s">
        <v>3631</v>
      </c>
    </row>
    <row r="225" spans="2:65" s="1" customFormat="1" ht="29.25">
      <c r="B225" s="33"/>
      <c r="D225" s="145" t="s">
        <v>193</v>
      </c>
      <c r="F225" s="146" t="s">
        <v>2765</v>
      </c>
      <c r="I225" s="147"/>
      <c r="L225" s="33"/>
      <c r="M225" s="148"/>
      <c r="T225" s="54"/>
      <c r="AT225" s="18" t="s">
        <v>193</v>
      </c>
      <c r="AU225" s="18" t="s">
        <v>78</v>
      </c>
    </row>
    <row r="226" spans="2:65" s="1" customFormat="1">
      <c r="B226" s="33"/>
      <c r="D226" s="149" t="s">
        <v>195</v>
      </c>
      <c r="F226" s="150" t="s">
        <v>2766</v>
      </c>
      <c r="I226" s="147"/>
      <c r="L226" s="33"/>
      <c r="M226" s="148"/>
      <c r="T226" s="54"/>
      <c r="AT226" s="18" t="s">
        <v>195</v>
      </c>
      <c r="AU226" s="18" t="s">
        <v>78</v>
      </c>
    </row>
    <row r="227" spans="2:65" s="1" customFormat="1" ht="24.2" customHeight="1">
      <c r="B227" s="33"/>
      <c r="C227" s="132" t="s">
        <v>471</v>
      </c>
      <c r="D227" s="132" t="s">
        <v>186</v>
      </c>
      <c r="E227" s="133" t="s">
        <v>2767</v>
      </c>
      <c r="F227" s="134" t="s">
        <v>2768</v>
      </c>
      <c r="G227" s="135" t="s">
        <v>509</v>
      </c>
      <c r="H227" s="136">
        <v>112</v>
      </c>
      <c r="I227" s="137"/>
      <c r="J227" s="138">
        <f>ROUND(I227*H227,2)</f>
        <v>0</v>
      </c>
      <c r="K227" s="134" t="s">
        <v>190</v>
      </c>
      <c r="L227" s="33"/>
      <c r="M227" s="139" t="s">
        <v>19</v>
      </c>
      <c r="N227" s="140" t="s">
        <v>40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303</v>
      </c>
      <c r="AT227" s="143" t="s">
        <v>186</v>
      </c>
      <c r="AU227" s="143" t="s">
        <v>78</v>
      </c>
      <c r="AY227" s="18" t="s">
        <v>184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76</v>
      </c>
      <c r="BK227" s="144">
        <f>ROUND(I227*H227,2)</f>
        <v>0</v>
      </c>
      <c r="BL227" s="18" t="s">
        <v>303</v>
      </c>
      <c r="BM227" s="143" t="s">
        <v>3632</v>
      </c>
    </row>
    <row r="228" spans="2:65" s="1" customFormat="1" ht="19.5">
      <c r="B228" s="33"/>
      <c r="D228" s="145" t="s">
        <v>193</v>
      </c>
      <c r="F228" s="146" t="s">
        <v>2770</v>
      </c>
      <c r="I228" s="147"/>
      <c r="L228" s="33"/>
      <c r="M228" s="148"/>
      <c r="T228" s="54"/>
      <c r="AT228" s="18" t="s">
        <v>193</v>
      </c>
      <c r="AU228" s="18" t="s">
        <v>78</v>
      </c>
    </row>
    <row r="229" spans="2:65" s="1" customFormat="1">
      <c r="B229" s="33"/>
      <c r="D229" s="149" t="s">
        <v>195</v>
      </c>
      <c r="F229" s="150" t="s">
        <v>2771</v>
      </c>
      <c r="I229" s="147"/>
      <c r="L229" s="33"/>
      <c r="M229" s="148"/>
      <c r="T229" s="54"/>
      <c r="AT229" s="18" t="s">
        <v>195</v>
      </c>
      <c r="AU229" s="18" t="s">
        <v>78</v>
      </c>
    </row>
    <row r="230" spans="2:65" s="1" customFormat="1" ht="24.2" customHeight="1">
      <c r="B230" s="33"/>
      <c r="C230" s="132" t="s">
        <v>481</v>
      </c>
      <c r="D230" s="132" t="s">
        <v>186</v>
      </c>
      <c r="E230" s="133" t="s">
        <v>2777</v>
      </c>
      <c r="F230" s="134" t="s">
        <v>2778</v>
      </c>
      <c r="G230" s="135" t="s">
        <v>509</v>
      </c>
      <c r="H230" s="136">
        <v>85</v>
      </c>
      <c r="I230" s="137"/>
      <c r="J230" s="138">
        <f>ROUND(I230*H230,2)</f>
        <v>0</v>
      </c>
      <c r="K230" s="134" t="s">
        <v>190</v>
      </c>
      <c r="L230" s="33"/>
      <c r="M230" s="139" t="s">
        <v>19</v>
      </c>
      <c r="N230" s="140" t="s">
        <v>40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303</v>
      </c>
      <c r="AT230" s="143" t="s">
        <v>186</v>
      </c>
      <c r="AU230" s="143" t="s">
        <v>78</v>
      </c>
      <c r="AY230" s="18" t="s">
        <v>184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8" t="s">
        <v>76</v>
      </c>
      <c r="BK230" s="144">
        <f>ROUND(I230*H230,2)</f>
        <v>0</v>
      </c>
      <c r="BL230" s="18" t="s">
        <v>303</v>
      </c>
      <c r="BM230" s="143" t="s">
        <v>3633</v>
      </c>
    </row>
    <row r="231" spans="2:65" s="1" customFormat="1" ht="19.5">
      <c r="B231" s="33"/>
      <c r="D231" s="145" t="s">
        <v>193</v>
      </c>
      <c r="F231" s="146" t="s">
        <v>2780</v>
      </c>
      <c r="I231" s="147"/>
      <c r="L231" s="33"/>
      <c r="M231" s="148"/>
      <c r="T231" s="54"/>
      <c r="AT231" s="18" t="s">
        <v>193</v>
      </c>
      <c r="AU231" s="18" t="s">
        <v>78</v>
      </c>
    </row>
    <row r="232" spans="2:65" s="1" customFormat="1">
      <c r="B232" s="33"/>
      <c r="D232" s="149" t="s">
        <v>195</v>
      </c>
      <c r="F232" s="150" t="s">
        <v>2781</v>
      </c>
      <c r="I232" s="147"/>
      <c r="L232" s="33"/>
      <c r="M232" s="148"/>
      <c r="T232" s="54"/>
      <c r="AT232" s="18" t="s">
        <v>195</v>
      </c>
      <c r="AU232" s="18" t="s">
        <v>78</v>
      </c>
    </row>
    <row r="233" spans="2:65" s="1" customFormat="1" ht="24.2" customHeight="1">
      <c r="B233" s="33"/>
      <c r="C233" s="132" t="s">
        <v>490</v>
      </c>
      <c r="D233" s="132" t="s">
        <v>186</v>
      </c>
      <c r="E233" s="133" t="s">
        <v>3634</v>
      </c>
      <c r="F233" s="134" t="s">
        <v>3635</v>
      </c>
      <c r="G233" s="135" t="s">
        <v>509</v>
      </c>
      <c r="H233" s="136">
        <v>18</v>
      </c>
      <c r="I233" s="137"/>
      <c r="J233" s="138">
        <f>ROUND(I233*H233,2)</f>
        <v>0</v>
      </c>
      <c r="K233" s="134" t="s">
        <v>190</v>
      </c>
      <c r="L233" s="33"/>
      <c r="M233" s="139" t="s">
        <v>19</v>
      </c>
      <c r="N233" s="140" t="s">
        <v>40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303</v>
      </c>
      <c r="AT233" s="143" t="s">
        <v>186</v>
      </c>
      <c r="AU233" s="143" t="s">
        <v>78</v>
      </c>
      <c r="AY233" s="18" t="s">
        <v>184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8" t="s">
        <v>76</v>
      </c>
      <c r="BK233" s="144">
        <f>ROUND(I233*H233,2)</f>
        <v>0</v>
      </c>
      <c r="BL233" s="18" t="s">
        <v>303</v>
      </c>
      <c r="BM233" s="143" t="s">
        <v>3636</v>
      </c>
    </row>
    <row r="234" spans="2:65" s="1" customFormat="1" ht="19.5">
      <c r="B234" s="33"/>
      <c r="D234" s="145" t="s">
        <v>193</v>
      </c>
      <c r="F234" s="146" t="s">
        <v>3637</v>
      </c>
      <c r="I234" s="147"/>
      <c r="L234" s="33"/>
      <c r="M234" s="148"/>
      <c r="T234" s="54"/>
      <c r="AT234" s="18" t="s">
        <v>193</v>
      </c>
      <c r="AU234" s="18" t="s">
        <v>78</v>
      </c>
    </row>
    <row r="235" spans="2:65" s="1" customFormat="1">
      <c r="B235" s="33"/>
      <c r="D235" s="149" t="s">
        <v>195</v>
      </c>
      <c r="F235" s="150" t="s">
        <v>3638</v>
      </c>
      <c r="I235" s="147"/>
      <c r="L235" s="33"/>
      <c r="M235" s="148"/>
      <c r="T235" s="54"/>
      <c r="AT235" s="18" t="s">
        <v>195</v>
      </c>
      <c r="AU235" s="18" t="s">
        <v>78</v>
      </c>
    </row>
    <row r="236" spans="2:65" s="1" customFormat="1" ht="24.2" customHeight="1">
      <c r="B236" s="33"/>
      <c r="C236" s="132" t="s">
        <v>499</v>
      </c>
      <c r="D236" s="132" t="s">
        <v>186</v>
      </c>
      <c r="E236" s="133" t="s">
        <v>3639</v>
      </c>
      <c r="F236" s="134" t="s">
        <v>3640</v>
      </c>
      <c r="G236" s="135" t="s">
        <v>328</v>
      </c>
      <c r="H236" s="136">
        <v>100</v>
      </c>
      <c r="I236" s="137"/>
      <c r="J236" s="138">
        <f>ROUND(I236*H236,2)</f>
        <v>0</v>
      </c>
      <c r="K236" s="134" t="s">
        <v>190</v>
      </c>
      <c r="L236" s="33"/>
      <c r="M236" s="139" t="s">
        <v>19</v>
      </c>
      <c r="N236" s="140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303</v>
      </c>
      <c r="AT236" s="143" t="s">
        <v>186</v>
      </c>
      <c r="AU236" s="143" t="s">
        <v>78</v>
      </c>
      <c r="AY236" s="18" t="s">
        <v>184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76</v>
      </c>
      <c r="BK236" s="144">
        <f>ROUND(I236*H236,2)</f>
        <v>0</v>
      </c>
      <c r="BL236" s="18" t="s">
        <v>303</v>
      </c>
      <c r="BM236" s="143" t="s">
        <v>3641</v>
      </c>
    </row>
    <row r="237" spans="2:65" s="1" customFormat="1" ht="19.5">
      <c r="B237" s="33"/>
      <c r="D237" s="145" t="s">
        <v>193</v>
      </c>
      <c r="F237" s="146" t="s">
        <v>3642</v>
      </c>
      <c r="I237" s="147"/>
      <c r="L237" s="33"/>
      <c r="M237" s="148"/>
      <c r="T237" s="54"/>
      <c r="AT237" s="18" t="s">
        <v>193</v>
      </c>
      <c r="AU237" s="18" t="s">
        <v>78</v>
      </c>
    </row>
    <row r="238" spans="2:65" s="1" customFormat="1">
      <c r="B238" s="33"/>
      <c r="D238" s="149" t="s">
        <v>195</v>
      </c>
      <c r="F238" s="150" t="s">
        <v>3643</v>
      </c>
      <c r="I238" s="147"/>
      <c r="L238" s="33"/>
      <c r="M238" s="148"/>
      <c r="T238" s="54"/>
      <c r="AT238" s="18" t="s">
        <v>195</v>
      </c>
      <c r="AU238" s="18" t="s">
        <v>78</v>
      </c>
    </row>
    <row r="239" spans="2:65" s="12" customFormat="1">
      <c r="B239" s="151"/>
      <c r="D239" s="145" t="s">
        <v>197</v>
      </c>
      <c r="E239" s="152" t="s">
        <v>19</v>
      </c>
      <c r="F239" s="153" t="s">
        <v>987</v>
      </c>
      <c r="H239" s="154">
        <v>100</v>
      </c>
      <c r="I239" s="155"/>
      <c r="L239" s="151"/>
      <c r="M239" s="156"/>
      <c r="T239" s="157"/>
      <c r="AT239" s="152" t="s">
        <v>197</v>
      </c>
      <c r="AU239" s="152" t="s">
        <v>78</v>
      </c>
      <c r="AV239" s="12" t="s">
        <v>78</v>
      </c>
      <c r="AW239" s="12" t="s">
        <v>31</v>
      </c>
      <c r="AX239" s="12" t="s">
        <v>76</v>
      </c>
      <c r="AY239" s="152" t="s">
        <v>184</v>
      </c>
    </row>
    <row r="240" spans="2:65" s="1" customFormat="1" ht="16.5" customHeight="1">
      <c r="B240" s="33"/>
      <c r="C240" s="171" t="s">
        <v>506</v>
      </c>
      <c r="D240" s="171" t="s">
        <v>557</v>
      </c>
      <c r="E240" s="172" t="s">
        <v>2797</v>
      </c>
      <c r="F240" s="173" t="s">
        <v>2798</v>
      </c>
      <c r="G240" s="174" t="s">
        <v>1614</v>
      </c>
      <c r="H240" s="175">
        <v>100</v>
      </c>
      <c r="I240" s="176"/>
      <c r="J240" s="177">
        <f>ROUND(I240*H240,2)</f>
        <v>0</v>
      </c>
      <c r="K240" s="173" t="s">
        <v>190</v>
      </c>
      <c r="L240" s="178"/>
      <c r="M240" s="179" t="s">
        <v>19</v>
      </c>
      <c r="N240" s="180" t="s">
        <v>40</v>
      </c>
      <c r="P240" s="141">
        <f>O240*H240</f>
        <v>0</v>
      </c>
      <c r="Q240" s="141">
        <v>1E-3</v>
      </c>
      <c r="R240" s="141">
        <f>Q240*H240</f>
        <v>0.1</v>
      </c>
      <c r="S240" s="141">
        <v>0</v>
      </c>
      <c r="T240" s="142">
        <f>S240*H240</f>
        <v>0</v>
      </c>
      <c r="AR240" s="143" t="s">
        <v>423</v>
      </c>
      <c r="AT240" s="143" t="s">
        <v>557</v>
      </c>
      <c r="AU240" s="143" t="s">
        <v>78</v>
      </c>
      <c r="AY240" s="18" t="s">
        <v>184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8" t="s">
        <v>76</v>
      </c>
      <c r="BK240" s="144">
        <f>ROUND(I240*H240,2)</f>
        <v>0</v>
      </c>
      <c r="BL240" s="18" t="s">
        <v>303</v>
      </c>
      <c r="BM240" s="143" t="s">
        <v>3644</v>
      </c>
    </row>
    <row r="241" spans="2:65" s="1" customFormat="1">
      <c r="B241" s="33"/>
      <c r="D241" s="145" t="s">
        <v>193</v>
      </c>
      <c r="F241" s="146" t="s">
        <v>2798</v>
      </c>
      <c r="I241" s="147"/>
      <c r="L241" s="33"/>
      <c r="M241" s="148"/>
      <c r="T241" s="54"/>
      <c r="AT241" s="18" t="s">
        <v>193</v>
      </c>
      <c r="AU241" s="18" t="s">
        <v>78</v>
      </c>
    </row>
    <row r="242" spans="2:65" s="1" customFormat="1" ht="16.5" customHeight="1">
      <c r="B242" s="33"/>
      <c r="C242" s="132" t="s">
        <v>513</v>
      </c>
      <c r="D242" s="132" t="s">
        <v>186</v>
      </c>
      <c r="E242" s="133" t="s">
        <v>2810</v>
      </c>
      <c r="F242" s="134" t="s">
        <v>2811</v>
      </c>
      <c r="G242" s="135" t="s">
        <v>509</v>
      </c>
      <c r="H242" s="136">
        <v>16</v>
      </c>
      <c r="I242" s="137"/>
      <c r="J242" s="138">
        <f>ROUND(I242*H242,2)</f>
        <v>0</v>
      </c>
      <c r="K242" s="134" t="s">
        <v>190</v>
      </c>
      <c r="L242" s="33"/>
      <c r="M242" s="139" t="s">
        <v>19</v>
      </c>
      <c r="N242" s="140" t="s">
        <v>40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303</v>
      </c>
      <c r="AT242" s="143" t="s">
        <v>186</v>
      </c>
      <c r="AU242" s="143" t="s">
        <v>78</v>
      </c>
      <c r="AY242" s="18" t="s">
        <v>184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8" t="s">
        <v>76</v>
      </c>
      <c r="BK242" s="144">
        <f>ROUND(I242*H242,2)</f>
        <v>0</v>
      </c>
      <c r="BL242" s="18" t="s">
        <v>303</v>
      </c>
      <c r="BM242" s="143" t="s">
        <v>3645</v>
      </c>
    </row>
    <row r="243" spans="2:65" s="1" customFormat="1">
      <c r="B243" s="33"/>
      <c r="D243" s="145" t="s">
        <v>193</v>
      </c>
      <c r="F243" s="146" t="s">
        <v>2813</v>
      </c>
      <c r="I243" s="147"/>
      <c r="L243" s="33"/>
      <c r="M243" s="148"/>
      <c r="T243" s="54"/>
      <c r="AT243" s="18" t="s">
        <v>193</v>
      </c>
      <c r="AU243" s="18" t="s">
        <v>78</v>
      </c>
    </row>
    <row r="244" spans="2:65" s="1" customFormat="1">
      <c r="B244" s="33"/>
      <c r="D244" s="149" t="s">
        <v>195</v>
      </c>
      <c r="F244" s="150" t="s">
        <v>2814</v>
      </c>
      <c r="I244" s="147"/>
      <c r="L244" s="33"/>
      <c r="M244" s="148"/>
      <c r="T244" s="54"/>
      <c r="AT244" s="18" t="s">
        <v>195</v>
      </c>
      <c r="AU244" s="18" t="s">
        <v>78</v>
      </c>
    </row>
    <row r="245" spans="2:65" s="1" customFormat="1" ht="24.2" customHeight="1">
      <c r="B245" s="33"/>
      <c r="C245" s="171" t="s">
        <v>520</v>
      </c>
      <c r="D245" s="171" t="s">
        <v>557</v>
      </c>
      <c r="E245" s="172" t="s">
        <v>3646</v>
      </c>
      <c r="F245" s="173" t="s">
        <v>3647</v>
      </c>
      <c r="G245" s="174" t="s">
        <v>509</v>
      </c>
      <c r="H245" s="175">
        <v>16</v>
      </c>
      <c r="I245" s="176"/>
      <c r="J245" s="177">
        <f>ROUND(I245*H245,2)</f>
        <v>0</v>
      </c>
      <c r="K245" s="173" t="s">
        <v>190</v>
      </c>
      <c r="L245" s="178"/>
      <c r="M245" s="179" t="s">
        <v>19</v>
      </c>
      <c r="N245" s="180" t="s">
        <v>40</v>
      </c>
      <c r="P245" s="141">
        <f>O245*H245</f>
        <v>0</v>
      </c>
      <c r="Q245" s="141">
        <v>2.5999999999999998E-4</v>
      </c>
      <c r="R245" s="141">
        <f>Q245*H245</f>
        <v>4.1599999999999996E-3</v>
      </c>
      <c r="S245" s="141">
        <v>0</v>
      </c>
      <c r="T245" s="142">
        <f>S245*H245</f>
        <v>0</v>
      </c>
      <c r="AR245" s="143" t="s">
        <v>423</v>
      </c>
      <c r="AT245" s="143" t="s">
        <v>557</v>
      </c>
      <c r="AU245" s="143" t="s">
        <v>78</v>
      </c>
      <c r="AY245" s="18" t="s">
        <v>184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8" t="s">
        <v>76</v>
      </c>
      <c r="BK245" s="144">
        <f>ROUND(I245*H245,2)</f>
        <v>0</v>
      </c>
      <c r="BL245" s="18" t="s">
        <v>303</v>
      </c>
      <c r="BM245" s="143" t="s">
        <v>3648</v>
      </c>
    </row>
    <row r="246" spans="2:65" s="1" customFormat="1">
      <c r="B246" s="33"/>
      <c r="D246" s="145" t="s">
        <v>193</v>
      </c>
      <c r="F246" s="146" t="s">
        <v>3647</v>
      </c>
      <c r="I246" s="147"/>
      <c r="L246" s="33"/>
      <c r="M246" s="148"/>
      <c r="T246" s="54"/>
      <c r="AT246" s="18" t="s">
        <v>193</v>
      </c>
      <c r="AU246" s="18" t="s">
        <v>78</v>
      </c>
    </row>
    <row r="247" spans="2:65" s="1" customFormat="1" ht="16.5" customHeight="1">
      <c r="B247" s="33"/>
      <c r="C247" s="171" t="s">
        <v>526</v>
      </c>
      <c r="D247" s="171" t="s">
        <v>557</v>
      </c>
      <c r="E247" s="172" t="s">
        <v>3649</v>
      </c>
      <c r="F247" s="173" t="s">
        <v>3650</v>
      </c>
      <c r="G247" s="174" t="s">
        <v>509</v>
      </c>
      <c r="H247" s="175">
        <v>1</v>
      </c>
      <c r="I247" s="176"/>
      <c r="J247" s="177">
        <f>ROUND(I247*H247,2)</f>
        <v>0</v>
      </c>
      <c r="K247" s="173" t="s">
        <v>19</v>
      </c>
      <c r="L247" s="178"/>
      <c r="M247" s="179" t="s">
        <v>19</v>
      </c>
      <c r="N247" s="180" t="s">
        <v>40</v>
      </c>
      <c r="P247" s="141">
        <f>O247*H247</f>
        <v>0</v>
      </c>
      <c r="Q247" s="141">
        <v>1E-4</v>
      </c>
      <c r="R247" s="141">
        <f>Q247*H247</f>
        <v>1E-4</v>
      </c>
      <c r="S247" s="141">
        <v>0</v>
      </c>
      <c r="T247" s="142">
        <f>S247*H247</f>
        <v>0</v>
      </c>
      <c r="AR247" s="143" t="s">
        <v>423</v>
      </c>
      <c r="AT247" s="143" t="s">
        <v>557</v>
      </c>
      <c r="AU247" s="143" t="s">
        <v>78</v>
      </c>
      <c r="AY247" s="18" t="s">
        <v>184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76</v>
      </c>
      <c r="BK247" s="144">
        <f>ROUND(I247*H247,2)</f>
        <v>0</v>
      </c>
      <c r="BL247" s="18" t="s">
        <v>303</v>
      </c>
      <c r="BM247" s="143" t="s">
        <v>3651</v>
      </c>
    </row>
    <row r="248" spans="2:65" s="1" customFormat="1">
      <c r="B248" s="33"/>
      <c r="D248" s="145" t="s">
        <v>193</v>
      </c>
      <c r="F248" s="146" t="s">
        <v>3652</v>
      </c>
      <c r="I248" s="147"/>
      <c r="L248" s="33"/>
      <c r="M248" s="148"/>
      <c r="T248" s="54"/>
      <c r="AT248" s="18" t="s">
        <v>193</v>
      </c>
      <c r="AU248" s="18" t="s">
        <v>78</v>
      </c>
    </row>
    <row r="249" spans="2:65" s="1" customFormat="1" ht="16.5" customHeight="1">
      <c r="B249" s="33"/>
      <c r="C249" s="171" t="s">
        <v>534</v>
      </c>
      <c r="D249" s="171" t="s">
        <v>557</v>
      </c>
      <c r="E249" s="172" t="s">
        <v>3653</v>
      </c>
      <c r="F249" s="173" t="s">
        <v>3654</v>
      </c>
      <c r="G249" s="174" t="s">
        <v>1614</v>
      </c>
      <c r="H249" s="175">
        <v>2</v>
      </c>
      <c r="I249" s="176"/>
      <c r="J249" s="177">
        <f>ROUND(I249*H249,2)</f>
        <v>0</v>
      </c>
      <c r="K249" s="173" t="s">
        <v>19</v>
      </c>
      <c r="L249" s="178"/>
      <c r="M249" s="179" t="s">
        <v>19</v>
      </c>
      <c r="N249" s="180" t="s">
        <v>40</v>
      </c>
      <c r="P249" s="141">
        <f>O249*H249</f>
        <v>0</v>
      </c>
      <c r="Q249" s="141">
        <v>1E-3</v>
      </c>
      <c r="R249" s="141">
        <f>Q249*H249</f>
        <v>2E-3</v>
      </c>
      <c r="S249" s="141">
        <v>0</v>
      </c>
      <c r="T249" s="142">
        <f>S249*H249</f>
        <v>0</v>
      </c>
      <c r="AR249" s="143" t="s">
        <v>423</v>
      </c>
      <c r="AT249" s="143" t="s">
        <v>557</v>
      </c>
      <c r="AU249" s="143" t="s">
        <v>78</v>
      </c>
      <c r="AY249" s="18" t="s">
        <v>184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76</v>
      </c>
      <c r="BK249" s="144">
        <f>ROUND(I249*H249,2)</f>
        <v>0</v>
      </c>
      <c r="BL249" s="18" t="s">
        <v>303</v>
      </c>
      <c r="BM249" s="143" t="s">
        <v>3655</v>
      </c>
    </row>
    <row r="250" spans="2:65" s="1" customFormat="1">
      <c r="B250" s="33"/>
      <c r="D250" s="145" t="s">
        <v>193</v>
      </c>
      <c r="F250" s="146" t="s">
        <v>3654</v>
      </c>
      <c r="I250" s="147"/>
      <c r="L250" s="33"/>
      <c r="M250" s="148"/>
      <c r="T250" s="54"/>
      <c r="AT250" s="18" t="s">
        <v>193</v>
      </c>
      <c r="AU250" s="18" t="s">
        <v>78</v>
      </c>
    </row>
    <row r="251" spans="2:65" s="12" customFormat="1">
      <c r="B251" s="151"/>
      <c r="D251" s="145" t="s">
        <v>197</v>
      </c>
      <c r="E251" s="152" t="s">
        <v>19</v>
      </c>
      <c r="F251" s="153" t="s">
        <v>78</v>
      </c>
      <c r="H251" s="154">
        <v>2</v>
      </c>
      <c r="I251" s="155"/>
      <c r="L251" s="151"/>
      <c r="M251" s="156"/>
      <c r="T251" s="157"/>
      <c r="AT251" s="152" t="s">
        <v>197</v>
      </c>
      <c r="AU251" s="152" t="s">
        <v>78</v>
      </c>
      <c r="AV251" s="12" t="s">
        <v>78</v>
      </c>
      <c r="AW251" s="12" t="s">
        <v>31</v>
      </c>
      <c r="AX251" s="12" t="s">
        <v>76</v>
      </c>
      <c r="AY251" s="152" t="s">
        <v>184</v>
      </c>
    </row>
    <row r="252" spans="2:65" s="1" customFormat="1" ht="21.75" customHeight="1">
      <c r="B252" s="33"/>
      <c r="C252" s="132" t="s">
        <v>540</v>
      </c>
      <c r="D252" s="132" t="s">
        <v>186</v>
      </c>
      <c r="E252" s="133" t="s">
        <v>3656</v>
      </c>
      <c r="F252" s="134" t="s">
        <v>3657</v>
      </c>
      <c r="G252" s="135" t="s">
        <v>328</v>
      </c>
      <c r="H252" s="136">
        <v>5</v>
      </c>
      <c r="I252" s="137"/>
      <c r="J252" s="138">
        <f>ROUND(I252*H252,2)</f>
        <v>0</v>
      </c>
      <c r="K252" s="134" t="s">
        <v>190</v>
      </c>
      <c r="L252" s="33"/>
      <c r="M252" s="139" t="s">
        <v>19</v>
      </c>
      <c r="N252" s="140" t="s">
        <v>40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303</v>
      </c>
      <c r="AT252" s="143" t="s">
        <v>186</v>
      </c>
      <c r="AU252" s="143" t="s">
        <v>78</v>
      </c>
      <c r="AY252" s="18" t="s">
        <v>184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76</v>
      </c>
      <c r="BK252" s="144">
        <f>ROUND(I252*H252,2)</f>
        <v>0</v>
      </c>
      <c r="BL252" s="18" t="s">
        <v>303</v>
      </c>
      <c r="BM252" s="143" t="s">
        <v>3658</v>
      </c>
    </row>
    <row r="253" spans="2:65" s="1" customFormat="1" ht="29.25">
      <c r="B253" s="33"/>
      <c r="D253" s="145" t="s">
        <v>193</v>
      </c>
      <c r="F253" s="146" t="s">
        <v>3659</v>
      </c>
      <c r="I253" s="147"/>
      <c r="L253" s="33"/>
      <c r="M253" s="148"/>
      <c r="T253" s="54"/>
      <c r="AT253" s="18" t="s">
        <v>193</v>
      </c>
      <c r="AU253" s="18" t="s">
        <v>78</v>
      </c>
    </row>
    <row r="254" spans="2:65" s="1" customFormat="1">
      <c r="B254" s="33"/>
      <c r="D254" s="149" t="s">
        <v>195</v>
      </c>
      <c r="F254" s="150" t="s">
        <v>3660</v>
      </c>
      <c r="I254" s="147"/>
      <c r="L254" s="33"/>
      <c r="M254" s="148"/>
      <c r="T254" s="54"/>
      <c r="AT254" s="18" t="s">
        <v>195</v>
      </c>
      <c r="AU254" s="18" t="s">
        <v>78</v>
      </c>
    </row>
    <row r="255" spans="2:65" s="1" customFormat="1" ht="16.5" customHeight="1">
      <c r="B255" s="33"/>
      <c r="C255" s="132" t="s">
        <v>548</v>
      </c>
      <c r="D255" s="132" t="s">
        <v>186</v>
      </c>
      <c r="E255" s="133" t="s">
        <v>2852</v>
      </c>
      <c r="F255" s="134" t="s">
        <v>2853</v>
      </c>
      <c r="G255" s="135" t="s">
        <v>328</v>
      </c>
      <c r="H255" s="136">
        <v>60</v>
      </c>
      <c r="I255" s="137"/>
      <c r="J255" s="138">
        <f>ROUND(I255*H255,2)</f>
        <v>0</v>
      </c>
      <c r="K255" s="134" t="s">
        <v>190</v>
      </c>
      <c r="L255" s="33"/>
      <c r="M255" s="139" t="s">
        <v>19</v>
      </c>
      <c r="N255" s="140" t="s">
        <v>40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303</v>
      </c>
      <c r="AT255" s="143" t="s">
        <v>186</v>
      </c>
      <c r="AU255" s="143" t="s">
        <v>78</v>
      </c>
      <c r="AY255" s="18" t="s">
        <v>184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8" t="s">
        <v>76</v>
      </c>
      <c r="BK255" s="144">
        <f>ROUND(I255*H255,2)</f>
        <v>0</v>
      </c>
      <c r="BL255" s="18" t="s">
        <v>303</v>
      </c>
      <c r="BM255" s="143" t="s">
        <v>3661</v>
      </c>
    </row>
    <row r="256" spans="2:65" s="1" customFormat="1" ht="19.5">
      <c r="B256" s="33"/>
      <c r="D256" s="145" t="s">
        <v>193</v>
      </c>
      <c r="F256" s="146" t="s">
        <v>2855</v>
      </c>
      <c r="I256" s="147"/>
      <c r="L256" s="33"/>
      <c r="M256" s="148"/>
      <c r="T256" s="54"/>
      <c r="AT256" s="18" t="s">
        <v>193</v>
      </c>
      <c r="AU256" s="18" t="s">
        <v>78</v>
      </c>
    </row>
    <row r="257" spans="2:65" s="1" customFormat="1">
      <c r="B257" s="33"/>
      <c r="D257" s="149" t="s">
        <v>195</v>
      </c>
      <c r="F257" s="150" t="s">
        <v>2856</v>
      </c>
      <c r="I257" s="147"/>
      <c r="L257" s="33"/>
      <c r="M257" s="148"/>
      <c r="T257" s="54"/>
      <c r="AT257" s="18" t="s">
        <v>195</v>
      </c>
      <c r="AU257" s="18" t="s">
        <v>78</v>
      </c>
    </row>
    <row r="258" spans="2:65" s="1" customFormat="1" ht="21.75" customHeight="1">
      <c r="B258" s="33"/>
      <c r="C258" s="171" t="s">
        <v>556</v>
      </c>
      <c r="D258" s="171" t="s">
        <v>557</v>
      </c>
      <c r="E258" s="172" t="s">
        <v>2868</v>
      </c>
      <c r="F258" s="173" t="s">
        <v>2869</v>
      </c>
      <c r="G258" s="174" t="s">
        <v>328</v>
      </c>
      <c r="H258" s="175">
        <v>60</v>
      </c>
      <c r="I258" s="176"/>
      <c r="J258" s="177">
        <f>ROUND(I258*H258,2)</f>
        <v>0</v>
      </c>
      <c r="K258" s="173" t="s">
        <v>190</v>
      </c>
      <c r="L258" s="178"/>
      <c r="M258" s="179" t="s">
        <v>19</v>
      </c>
      <c r="N258" s="180" t="s">
        <v>40</v>
      </c>
      <c r="P258" s="141">
        <f>O258*H258</f>
        <v>0</v>
      </c>
      <c r="Q258" s="141">
        <v>1.5E-3</v>
      </c>
      <c r="R258" s="141">
        <f>Q258*H258</f>
        <v>0.09</v>
      </c>
      <c r="S258" s="141">
        <v>0</v>
      </c>
      <c r="T258" s="142">
        <f>S258*H258</f>
        <v>0</v>
      </c>
      <c r="AR258" s="143" t="s">
        <v>423</v>
      </c>
      <c r="AT258" s="143" t="s">
        <v>557</v>
      </c>
      <c r="AU258" s="143" t="s">
        <v>78</v>
      </c>
      <c r="AY258" s="18" t="s">
        <v>184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8" t="s">
        <v>76</v>
      </c>
      <c r="BK258" s="144">
        <f>ROUND(I258*H258,2)</f>
        <v>0</v>
      </c>
      <c r="BL258" s="18" t="s">
        <v>303</v>
      </c>
      <c r="BM258" s="143" t="s">
        <v>3662</v>
      </c>
    </row>
    <row r="259" spans="2:65" s="1" customFormat="1">
      <c r="B259" s="33"/>
      <c r="D259" s="145" t="s">
        <v>193</v>
      </c>
      <c r="F259" s="146" t="s">
        <v>2869</v>
      </c>
      <c r="I259" s="147"/>
      <c r="L259" s="33"/>
      <c r="M259" s="148"/>
      <c r="T259" s="54"/>
      <c r="AT259" s="18" t="s">
        <v>193</v>
      </c>
      <c r="AU259" s="18" t="s">
        <v>78</v>
      </c>
    </row>
    <row r="260" spans="2:65" s="1" customFormat="1" ht="16.5" customHeight="1">
      <c r="B260" s="33"/>
      <c r="C260" s="171" t="s">
        <v>563</v>
      </c>
      <c r="D260" s="171" t="s">
        <v>557</v>
      </c>
      <c r="E260" s="172" t="s">
        <v>2874</v>
      </c>
      <c r="F260" s="173" t="s">
        <v>2875</v>
      </c>
      <c r="G260" s="174" t="s">
        <v>509</v>
      </c>
      <c r="H260" s="175">
        <v>60</v>
      </c>
      <c r="I260" s="176"/>
      <c r="J260" s="177">
        <f>ROUND(I260*H260,2)</f>
        <v>0</v>
      </c>
      <c r="K260" s="173" t="s">
        <v>190</v>
      </c>
      <c r="L260" s="178"/>
      <c r="M260" s="179" t="s">
        <v>19</v>
      </c>
      <c r="N260" s="180" t="s">
        <v>40</v>
      </c>
      <c r="P260" s="141">
        <f>O260*H260</f>
        <v>0</v>
      </c>
      <c r="Q260" s="141">
        <v>1.2E-4</v>
      </c>
      <c r="R260" s="141">
        <f>Q260*H260</f>
        <v>7.1999999999999998E-3</v>
      </c>
      <c r="S260" s="141">
        <v>0</v>
      </c>
      <c r="T260" s="142">
        <f>S260*H260</f>
        <v>0</v>
      </c>
      <c r="AR260" s="143" t="s">
        <v>423</v>
      </c>
      <c r="AT260" s="143" t="s">
        <v>557</v>
      </c>
      <c r="AU260" s="143" t="s">
        <v>78</v>
      </c>
      <c r="AY260" s="18" t="s">
        <v>184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76</v>
      </c>
      <c r="BK260" s="144">
        <f>ROUND(I260*H260,2)</f>
        <v>0</v>
      </c>
      <c r="BL260" s="18" t="s">
        <v>303</v>
      </c>
      <c r="BM260" s="143" t="s">
        <v>3663</v>
      </c>
    </row>
    <row r="261" spans="2:65" s="1" customFormat="1">
      <c r="B261" s="33"/>
      <c r="D261" s="145" t="s">
        <v>193</v>
      </c>
      <c r="F261" s="146" t="s">
        <v>2875</v>
      </c>
      <c r="I261" s="147"/>
      <c r="L261" s="33"/>
      <c r="M261" s="148"/>
      <c r="T261" s="54"/>
      <c r="AT261" s="18" t="s">
        <v>193</v>
      </c>
      <c r="AU261" s="18" t="s">
        <v>78</v>
      </c>
    </row>
    <row r="262" spans="2:65" s="1" customFormat="1" ht="21.75" customHeight="1">
      <c r="B262" s="33"/>
      <c r="C262" s="171" t="s">
        <v>568</v>
      </c>
      <c r="D262" s="171" t="s">
        <v>557</v>
      </c>
      <c r="E262" s="172" t="s">
        <v>2744</v>
      </c>
      <c r="F262" s="173" t="s">
        <v>2745</v>
      </c>
      <c r="G262" s="174" t="s">
        <v>509</v>
      </c>
      <c r="H262" s="175">
        <v>1</v>
      </c>
      <c r="I262" s="176"/>
      <c r="J262" s="177">
        <f>ROUND(I262*H262,2)</f>
        <v>0</v>
      </c>
      <c r="K262" s="173" t="s">
        <v>19</v>
      </c>
      <c r="L262" s="178"/>
      <c r="M262" s="179" t="s">
        <v>19</v>
      </c>
      <c r="N262" s="180" t="s">
        <v>40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423</v>
      </c>
      <c r="AT262" s="143" t="s">
        <v>557</v>
      </c>
      <c r="AU262" s="143" t="s">
        <v>78</v>
      </c>
      <c r="AY262" s="18" t="s">
        <v>184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8" t="s">
        <v>76</v>
      </c>
      <c r="BK262" s="144">
        <f>ROUND(I262*H262,2)</f>
        <v>0</v>
      </c>
      <c r="BL262" s="18" t="s">
        <v>303</v>
      </c>
      <c r="BM262" s="143" t="s">
        <v>3664</v>
      </c>
    </row>
    <row r="263" spans="2:65" s="1" customFormat="1">
      <c r="B263" s="33"/>
      <c r="D263" s="145" t="s">
        <v>193</v>
      </c>
      <c r="F263" s="146" t="s">
        <v>2745</v>
      </c>
      <c r="I263" s="147"/>
      <c r="L263" s="33"/>
      <c r="M263" s="148"/>
      <c r="T263" s="54"/>
      <c r="AT263" s="18" t="s">
        <v>193</v>
      </c>
      <c r="AU263" s="18" t="s">
        <v>78</v>
      </c>
    </row>
    <row r="264" spans="2:65" s="12" customFormat="1">
      <c r="B264" s="151"/>
      <c r="D264" s="145" t="s">
        <v>197</v>
      </c>
      <c r="E264" s="152" t="s">
        <v>19</v>
      </c>
      <c r="F264" s="153" t="s">
        <v>76</v>
      </c>
      <c r="H264" s="154">
        <v>1</v>
      </c>
      <c r="I264" s="155"/>
      <c r="L264" s="151"/>
      <c r="M264" s="156"/>
      <c r="T264" s="157"/>
      <c r="AT264" s="152" t="s">
        <v>197</v>
      </c>
      <c r="AU264" s="152" t="s">
        <v>78</v>
      </c>
      <c r="AV264" s="12" t="s">
        <v>78</v>
      </c>
      <c r="AW264" s="12" t="s">
        <v>31</v>
      </c>
      <c r="AX264" s="12" t="s">
        <v>76</v>
      </c>
      <c r="AY264" s="152" t="s">
        <v>184</v>
      </c>
    </row>
    <row r="265" spans="2:65" s="1" customFormat="1" ht="16.5" customHeight="1">
      <c r="B265" s="33"/>
      <c r="C265" s="171" t="s">
        <v>573</v>
      </c>
      <c r="D265" s="171" t="s">
        <v>557</v>
      </c>
      <c r="E265" s="172" t="s">
        <v>3665</v>
      </c>
      <c r="F265" s="173" t="s">
        <v>2842</v>
      </c>
      <c r="G265" s="174" t="s">
        <v>2742</v>
      </c>
      <c r="H265" s="175">
        <v>2</v>
      </c>
      <c r="I265" s="176"/>
      <c r="J265" s="177">
        <f>ROUND(I265*H265,2)</f>
        <v>0</v>
      </c>
      <c r="K265" s="173" t="s">
        <v>19</v>
      </c>
      <c r="L265" s="178"/>
      <c r="M265" s="179" t="s">
        <v>19</v>
      </c>
      <c r="N265" s="180" t="s">
        <v>40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238</v>
      </c>
      <c r="AT265" s="143" t="s">
        <v>557</v>
      </c>
      <c r="AU265" s="143" t="s">
        <v>78</v>
      </c>
      <c r="AY265" s="18" t="s">
        <v>184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76</v>
      </c>
      <c r="BK265" s="144">
        <f>ROUND(I265*H265,2)</f>
        <v>0</v>
      </c>
      <c r="BL265" s="18" t="s">
        <v>191</v>
      </c>
      <c r="BM265" s="143" t="s">
        <v>3666</v>
      </c>
    </row>
    <row r="266" spans="2:65" s="1" customFormat="1">
      <c r="B266" s="33"/>
      <c r="D266" s="145" t="s">
        <v>193</v>
      </c>
      <c r="F266" s="146" t="s">
        <v>2842</v>
      </c>
      <c r="I266" s="147"/>
      <c r="L266" s="33"/>
      <c r="M266" s="148"/>
      <c r="T266" s="54"/>
      <c r="AT266" s="18" t="s">
        <v>193</v>
      </c>
      <c r="AU266" s="18" t="s">
        <v>78</v>
      </c>
    </row>
    <row r="267" spans="2:65" s="12" customFormat="1">
      <c r="B267" s="151"/>
      <c r="D267" s="145" t="s">
        <v>197</v>
      </c>
      <c r="E267" s="152" t="s">
        <v>19</v>
      </c>
      <c r="F267" s="153" t="s">
        <v>78</v>
      </c>
      <c r="H267" s="154">
        <v>2</v>
      </c>
      <c r="I267" s="155"/>
      <c r="L267" s="151"/>
      <c r="M267" s="156"/>
      <c r="T267" s="157"/>
      <c r="AT267" s="152" t="s">
        <v>197</v>
      </c>
      <c r="AU267" s="152" t="s">
        <v>78</v>
      </c>
      <c r="AV267" s="12" t="s">
        <v>78</v>
      </c>
      <c r="AW267" s="12" t="s">
        <v>31</v>
      </c>
      <c r="AX267" s="12" t="s">
        <v>76</v>
      </c>
      <c r="AY267" s="152" t="s">
        <v>184</v>
      </c>
    </row>
    <row r="268" spans="2:65" s="1" customFormat="1" ht="24.2" customHeight="1">
      <c r="B268" s="33"/>
      <c r="C268" s="171" t="s">
        <v>577</v>
      </c>
      <c r="D268" s="171" t="s">
        <v>557</v>
      </c>
      <c r="E268" s="172" t="s">
        <v>3667</v>
      </c>
      <c r="F268" s="173" t="s">
        <v>2845</v>
      </c>
      <c r="G268" s="174" t="s">
        <v>2742</v>
      </c>
      <c r="H268" s="175">
        <v>40</v>
      </c>
      <c r="I268" s="176"/>
      <c r="J268" s="177">
        <f>ROUND(I268*H268,2)</f>
        <v>0</v>
      </c>
      <c r="K268" s="173" t="s">
        <v>19</v>
      </c>
      <c r="L268" s="178"/>
      <c r="M268" s="179" t="s">
        <v>19</v>
      </c>
      <c r="N268" s="180" t="s">
        <v>40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238</v>
      </c>
      <c r="AT268" s="143" t="s">
        <v>557</v>
      </c>
      <c r="AU268" s="143" t="s">
        <v>78</v>
      </c>
      <c r="AY268" s="18" t="s">
        <v>184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8" t="s">
        <v>76</v>
      </c>
      <c r="BK268" s="144">
        <f>ROUND(I268*H268,2)</f>
        <v>0</v>
      </c>
      <c r="BL268" s="18" t="s">
        <v>191</v>
      </c>
      <c r="BM268" s="143" t="s">
        <v>3668</v>
      </c>
    </row>
    <row r="269" spans="2:65" s="1" customFormat="1" ht="19.5">
      <c r="B269" s="33"/>
      <c r="D269" s="145" t="s">
        <v>193</v>
      </c>
      <c r="F269" s="146" t="s">
        <v>2845</v>
      </c>
      <c r="I269" s="147"/>
      <c r="L269" s="33"/>
      <c r="M269" s="148"/>
      <c r="T269" s="54"/>
      <c r="AT269" s="18" t="s">
        <v>193</v>
      </c>
      <c r="AU269" s="18" t="s">
        <v>78</v>
      </c>
    </row>
    <row r="270" spans="2:65" s="12" customFormat="1">
      <c r="B270" s="151"/>
      <c r="D270" s="145" t="s">
        <v>197</v>
      </c>
      <c r="E270" s="152" t="s">
        <v>19</v>
      </c>
      <c r="F270" s="153" t="s">
        <v>490</v>
      </c>
      <c r="H270" s="154">
        <v>40</v>
      </c>
      <c r="I270" s="155"/>
      <c r="L270" s="151"/>
      <c r="M270" s="156"/>
      <c r="T270" s="157"/>
      <c r="AT270" s="152" t="s">
        <v>197</v>
      </c>
      <c r="AU270" s="152" t="s">
        <v>78</v>
      </c>
      <c r="AV270" s="12" t="s">
        <v>78</v>
      </c>
      <c r="AW270" s="12" t="s">
        <v>31</v>
      </c>
      <c r="AX270" s="12" t="s">
        <v>76</v>
      </c>
      <c r="AY270" s="152" t="s">
        <v>184</v>
      </c>
    </row>
    <row r="271" spans="2:65" s="1" customFormat="1" ht="16.5" customHeight="1">
      <c r="B271" s="33"/>
      <c r="C271" s="132" t="s">
        <v>585</v>
      </c>
      <c r="D271" s="132" t="s">
        <v>186</v>
      </c>
      <c r="E271" s="133" t="s">
        <v>2885</v>
      </c>
      <c r="F271" s="134" t="s">
        <v>2886</v>
      </c>
      <c r="G271" s="135" t="s">
        <v>2142</v>
      </c>
      <c r="H271" s="136">
        <v>68</v>
      </c>
      <c r="I271" s="137"/>
      <c r="J271" s="138">
        <f>ROUND(I271*H271,2)</f>
        <v>0</v>
      </c>
      <c r="K271" s="134" t="s">
        <v>190</v>
      </c>
      <c r="L271" s="33"/>
      <c r="M271" s="139" t="s">
        <v>19</v>
      </c>
      <c r="N271" s="140" t="s">
        <v>40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1197</v>
      </c>
      <c r="AT271" s="143" t="s">
        <v>186</v>
      </c>
      <c r="AU271" s="143" t="s">
        <v>78</v>
      </c>
      <c r="AY271" s="18" t="s">
        <v>184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8" t="s">
        <v>76</v>
      </c>
      <c r="BK271" s="144">
        <f>ROUND(I271*H271,2)</f>
        <v>0</v>
      </c>
      <c r="BL271" s="18" t="s">
        <v>1197</v>
      </c>
      <c r="BM271" s="143" t="s">
        <v>3669</v>
      </c>
    </row>
    <row r="272" spans="2:65" s="1" customFormat="1" ht="19.5">
      <c r="B272" s="33"/>
      <c r="D272" s="145" t="s">
        <v>193</v>
      </c>
      <c r="F272" s="146" t="s">
        <v>2888</v>
      </c>
      <c r="I272" s="147"/>
      <c r="L272" s="33"/>
      <c r="M272" s="148"/>
      <c r="T272" s="54"/>
      <c r="AT272" s="18" t="s">
        <v>193</v>
      </c>
      <c r="AU272" s="18" t="s">
        <v>78</v>
      </c>
    </row>
    <row r="273" spans="2:65" s="1" customFormat="1">
      <c r="B273" s="33"/>
      <c r="D273" s="149" t="s">
        <v>195</v>
      </c>
      <c r="F273" s="150" t="s">
        <v>2889</v>
      </c>
      <c r="I273" s="147"/>
      <c r="L273" s="33"/>
      <c r="M273" s="148"/>
      <c r="T273" s="54"/>
      <c r="AT273" s="18" t="s">
        <v>195</v>
      </c>
      <c r="AU273" s="18" t="s">
        <v>78</v>
      </c>
    </row>
    <row r="274" spans="2:65" s="12" customFormat="1">
      <c r="B274" s="151"/>
      <c r="D274" s="145" t="s">
        <v>197</v>
      </c>
      <c r="E274" s="152" t="s">
        <v>19</v>
      </c>
      <c r="F274" s="153" t="s">
        <v>3670</v>
      </c>
      <c r="H274" s="154">
        <v>8</v>
      </c>
      <c r="I274" s="155"/>
      <c r="L274" s="151"/>
      <c r="M274" s="156"/>
      <c r="T274" s="157"/>
      <c r="AT274" s="152" t="s">
        <v>197</v>
      </c>
      <c r="AU274" s="152" t="s">
        <v>78</v>
      </c>
      <c r="AV274" s="12" t="s">
        <v>78</v>
      </c>
      <c r="AW274" s="12" t="s">
        <v>31</v>
      </c>
      <c r="AX274" s="12" t="s">
        <v>69</v>
      </c>
      <c r="AY274" s="152" t="s">
        <v>184</v>
      </c>
    </row>
    <row r="275" spans="2:65" s="12" customFormat="1">
      <c r="B275" s="151"/>
      <c r="D275" s="145" t="s">
        <v>197</v>
      </c>
      <c r="E275" s="152" t="s">
        <v>19</v>
      </c>
      <c r="F275" s="153" t="s">
        <v>3671</v>
      </c>
      <c r="H275" s="154">
        <v>60</v>
      </c>
      <c r="I275" s="155"/>
      <c r="L275" s="151"/>
      <c r="M275" s="156"/>
      <c r="T275" s="157"/>
      <c r="AT275" s="152" t="s">
        <v>197</v>
      </c>
      <c r="AU275" s="152" t="s">
        <v>78</v>
      </c>
      <c r="AV275" s="12" t="s">
        <v>78</v>
      </c>
      <c r="AW275" s="12" t="s">
        <v>31</v>
      </c>
      <c r="AX275" s="12" t="s">
        <v>69</v>
      </c>
      <c r="AY275" s="152" t="s">
        <v>184</v>
      </c>
    </row>
    <row r="276" spans="2:65" s="13" customFormat="1">
      <c r="B276" s="158"/>
      <c r="D276" s="145" t="s">
        <v>197</v>
      </c>
      <c r="E276" s="159" t="s">
        <v>19</v>
      </c>
      <c r="F276" s="160" t="s">
        <v>205</v>
      </c>
      <c r="H276" s="161">
        <v>68</v>
      </c>
      <c r="I276" s="162"/>
      <c r="L276" s="158"/>
      <c r="M276" s="163"/>
      <c r="T276" s="164"/>
      <c r="AT276" s="159" t="s">
        <v>197</v>
      </c>
      <c r="AU276" s="159" t="s">
        <v>78</v>
      </c>
      <c r="AV276" s="13" t="s">
        <v>191</v>
      </c>
      <c r="AW276" s="13" t="s">
        <v>31</v>
      </c>
      <c r="AX276" s="13" t="s">
        <v>76</v>
      </c>
      <c r="AY276" s="159" t="s">
        <v>184</v>
      </c>
    </row>
    <row r="277" spans="2:65" s="11" customFormat="1" ht="20.85" customHeight="1">
      <c r="B277" s="120"/>
      <c r="D277" s="121" t="s">
        <v>68</v>
      </c>
      <c r="E277" s="130" t="s">
        <v>2892</v>
      </c>
      <c r="F277" s="130" t="s">
        <v>2893</v>
      </c>
      <c r="I277" s="123"/>
      <c r="J277" s="131">
        <f>BK277</f>
        <v>0</v>
      </c>
      <c r="L277" s="120"/>
      <c r="M277" s="125"/>
      <c r="P277" s="126">
        <f>SUM(P278:P298)</f>
        <v>0</v>
      </c>
      <c r="R277" s="126">
        <f>SUM(R278:R298)</f>
        <v>3.3600000000000001E-3</v>
      </c>
      <c r="T277" s="127">
        <f>SUM(T278:T298)</f>
        <v>0</v>
      </c>
      <c r="AR277" s="121" t="s">
        <v>76</v>
      </c>
      <c r="AT277" s="128" t="s">
        <v>68</v>
      </c>
      <c r="AU277" s="128" t="s">
        <v>78</v>
      </c>
      <c r="AY277" s="121" t="s">
        <v>184</v>
      </c>
      <c r="BK277" s="129">
        <f>SUM(BK278:BK298)</f>
        <v>0</v>
      </c>
    </row>
    <row r="278" spans="2:65" s="1" customFormat="1" ht="33" customHeight="1">
      <c r="B278" s="33"/>
      <c r="C278" s="132" t="s">
        <v>593</v>
      </c>
      <c r="D278" s="132" t="s">
        <v>186</v>
      </c>
      <c r="E278" s="133" t="s">
        <v>2894</v>
      </c>
      <c r="F278" s="134" t="s">
        <v>2895</v>
      </c>
      <c r="G278" s="135" t="s">
        <v>509</v>
      </c>
      <c r="H278" s="136">
        <v>7</v>
      </c>
      <c r="I278" s="137"/>
      <c r="J278" s="138">
        <f>ROUND(I278*H278,2)</f>
        <v>0</v>
      </c>
      <c r="K278" s="134" t="s">
        <v>190</v>
      </c>
      <c r="L278" s="33"/>
      <c r="M278" s="139" t="s">
        <v>19</v>
      </c>
      <c r="N278" s="140" t="s">
        <v>40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303</v>
      </c>
      <c r="AT278" s="143" t="s">
        <v>186</v>
      </c>
      <c r="AU278" s="143" t="s">
        <v>206</v>
      </c>
      <c r="AY278" s="18" t="s">
        <v>184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8" t="s">
        <v>76</v>
      </c>
      <c r="BK278" s="144">
        <f>ROUND(I278*H278,2)</f>
        <v>0</v>
      </c>
      <c r="BL278" s="18" t="s">
        <v>303</v>
      </c>
      <c r="BM278" s="143" t="s">
        <v>3672</v>
      </c>
    </row>
    <row r="279" spans="2:65" s="1" customFormat="1" ht="29.25">
      <c r="B279" s="33"/>
      <c r="D279" s="145" t="s">
        <v>193</v>
      </c>
      <c r="F279" s="146" t="s">
        <v>2897</v>
      </c>
      <c r="I279" s="147"/>
      <c r="L279" s="33"/>
      <c r="M279" s="148"/>
      <c r="T279" s="54"/>
      <c r="AT279" s="18" t="s">
        <v>193</v>
      </c>
      <c r="AU279" s="18" t="s">
        <v>206</v>
      </c>
    </row>
    <row r="280" spans="2:65" s="1" customFormat="1">
      <c r="B280" s="33"/>
      <c r="D280" s="149" t="s">
        <v>195</v>
      </c>
      <c r="F280" s="150" t="s">
        <v>2898</v>
      </c>
      <c r="I280" s="147"/>
      <c r="L280" s="33"/>
      <c r="M280" s="148"/>
      <c r="T280" s="54"/>
      <c r="AT280" s="18" t="s">
        <v>195</v>
      </c>
      <c r="AU280" s="18" t="s">
        <v>206</v>
      </c>
    </row>
    <row r="281" spans="2:65" s="1" customFormat="1" ht="37.9" customHeight="1">
      <c r="B281" s="33"/>
      <c r="C281" s="132" t="s">
        <v>599</v>
      </c>
      <c r="D281" s="132" t="s">
        <v>186</v>
      </c>
      <c r="E281" s="133" t="s">
        <v>2900</v>
      </c>
      <c r="F281" s="134" t="s">
        <v>2901</v>
      </c>
      <c r="G281" s="135" t="s">
        <v>509</v>
      </c>
      <c r="H281" s="136">
        <v>30</v>
      </c>
      <c r="I281" s="137"/>
      <c r="J281" s="138">
        <f>ROUND(I281*H281,2)</f>
        <v>0</v>
      </c>
      <c r="K281" s="134" t="s">
        <v>190</v>
      </c>
      <c r="L281" s="33"/>
      <c r="M281" s="139" t="s">
        <v>19</v>
      </c>
      <c r="N281" s="140" t="s">
        <v>40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303</v>
      </c>
      <c r="AT281" s="143" t="s">
        <v>186</v>
      </c>
      <c r="AU281" s="143" t="s">
        <v>206</v>
      </c>
      <c r="AY281" s="18" t="s">
        <v>184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8" t="s">
        <v>76</v>
      </c>
      <c r="BK281" s="144">
        <f>ROUND(I281*H281,2)</f>
        <v>0</v>
      </c>
      <c r="BL281" s="18" t="s">
        <v>303</v>
      </c>
      <c r="BM281" s="143" t="s">
        <v>3673</v>
      </c>
    </row>
    <row r="282" spans="2:65" s="1" customFormat="1" ht="29.25">
      <c r="B282" s="33"/>
      <c r="D282" s="145" t="s">
        <v>193</v>
      </c>
      <c r="F282" s="146" t="s">
        <v>2903</v>
      </c>
      <c r="I282" s="147"/>
      <c r="L282" s="33"/>
      <c r="M282" s="148"/>
      <c r="T282" s="54"/>
      <c r="AT282" s="18" t="s">
        <v>193</v>
      </c>
      <c r="AU282" s="18" t="s">
        <v>206</v>
      </c>
    </row>
    <row r="283" spans="2:65" s="1" customFormat="1">
      <c r="B283" s="33"/>
      <c r="D283" s="149" t="s">
        <v>195</v>
      </c>
      <c r="F283" s="150" t="s">
        <v>2904</v>
      </c>
      <c r="I283" s="147"/>
      <c r="L283" s="33"/>
      <c r="M283" s="148"/>
      <c r="T283" s="54"/>
      <c r="AT283" s="18" t="s">
        <v>195</v>
      </c>
      <c r="AU283" s="18" t="s">
        <v>206</v>
      </c>
    </row>
    <row r="284" spans="2:65" s="1" customFormat="1" ht="33" customHeight="1">
      <c r="B284" s="33"/>
      <c r="C284" s="171" t="s">
        <v>605</v>
      </c>
      <c r="D284" s="171" t="s">
        <v>557</v>
      </c>
      <c r="E284" s="172" t="s">
        <v>2909</v>
      </c>
      <c r="F284" s="173" t="s">
        <v>3674</v>
      </c>
      <c r="G284" s="174" t="s">
        <v>509</v>
      </c>
      <c r="H284" s="175">
        <v>7</v>
      </c>
      <c r="I284" s="176"/>
      <c r="J284" s="177">
        <f>ROUND(I284*H284,2)</f>
        <v>0</v>
      </c>
      <c r="K284" s="173" t="s">
        <v>19</v>
      </c>
      <c r="L284" s="178"/>
      <c r="M284" s="179" t="s">
        <v>19</v>
      </c>
      <c r="N284" s="180" t="s">
        <v>40</v>
      </c>
      <c r="P284" s="141">
        <f>O284*H284</f>
        <v>0</v>
      </c>
      <c r="Q284" s="141">
        <v>4.8000000000000001E-4</v>
      </c>
      <c r="R284" s="141">
        <f>Q284*H284</f>
        <v>3.3600000000000001E-3</v>
      </c>
      <c r="S284" s="141">
        <v>0</v>
      </c>
      <c r="T284" s="142">
        <f>S284*H284</f>
        <v>0</v>
      </c>
      <c r="AR284" s="143" t="s">
        <v>423</v>
      </c>
      <c r="AT284" s="143" t="s">
        <v>557</v>
      </c>
      <c r="AU284" s="143" t="s">
        <v>206</v>
      </c>
      <c r="AY284" s="18" t="s">
        <v>184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8" t="s">
        <v>76</v>
      </c>
      <c r="BK284" s="144">
        <f>ROUND(I284*H284,2)</f>
        <v>0</v>
      </c>
      <c r="BL284" s="18" t="s">
        <v>303</v>
      </c>
      <c r="BM284" s="143" t="s">
        <v>3675</v>
      </c>
    </row>
    <row r="285" spans="2:65" s="1" customFormat="1" ht="19.5">
      <c r="B285" s="33"/>
      <c r="D285" s="145" t="s">
        <v>193</v>
      </c>
      <c r="F285" s="146" t="s">
        <v>3676</v>
      </c>
      <c r="I285" s="147"/>
      <c r="L285" s="33"/>
      <c r="M285" s="148"/>
      <c r="T285" s="54"/>
      <c r="AT285" s="18" t="s">
        <v>193</v>
      </c>
      <c r="AU285" s="18" t="s">
        <v>206</v>
      </c>
    </row>
    <row r="286" spans="2:65" s="12" customFormat="1">
      <c r="B286" s="151"/>
      <c r="D286" s="145" t="s">
        <v>197</v>
      </c>
      <c r="E286" s="152" t="s">
        <v>19</v>
      </c>
      <c r="F286" s="153" t="s">
        <v>232</v>
      </c>
      <c r="H286" s="154">
        <v>7</v>
      </c>
      <c r="I286" s="155"/>
      <c r="L286" s="151"/>
      <c r="M286" s="156"/>
      <c r="T286" s="157"/>
      <c r="AT286" s="152" t="s">
        <v>197</v>
      </c>
      <c r="AU286" s="152" t="s">
        <v>206</v>
      </c>
      <c r="AV286" s="12" t="s">
        <v>78</v>
      </c>
      <c r="AW286" s="12" t="s">
        <v>31</v>
      </c>
      <c r="AX286" s="12" t="s">
        <v>76</v>
      </c>
      <c r="AY286" s="152" t="s">
        <v>184</v>
      </c>
    </row>
    <row r="287" spans="2:65" s="1" customFormat="1" ht="21.75" customHeight="1">
      <c r="B287" s="33"/>
      <c r="C287" s="171" t="s">
        <v>613</v>
      </c>
      <c r="D287" s="171" t="s">
        <v>557</v>
      </c>
      <c r="E287" s="172" t="s">
        <v>3677</v>
      </c>
      <c r="F287" s="173" t="s">
        <v>3678</v>
      </c>
      <c r="G287" s="174" t="s">
        <v>2742</v>
      </c>
      <c r="H287" s="175">
        <v>10</v>
      </c>
      <c r="I287" s="176"/>
      <c r="J287" s="177">
        <f>ROUND(I287*H287,2)</f>
        <v>0</v>
      </c>
      <c r="K287" s="173" t="s">
        <v>19</v>
      </c>
      <c r="L287" s="178"/>
      <c r="M287" s="179" t="s">
        <v>19</v>
      </c>
      <c r="N287" s="180" t="s">
        <v>40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238</v>
      </c>
      <c r="AT287" s="143" t="s">
        <v>557</v>
      </c>
      <c r="AU287" s="143" t="s">
        <v>206</v>
      </c>
      <c r="AY287" s="18" t="s">
        <v>184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8" t="s">
        <v>76</v>
      </c>
      <c r="BK287" s="144">
        <f>ROUND(I287*H287,2)</f>
        <v>0</v>
      </c>
      <c r="BL287" s="18" t="s">
        <v>191</v>
      </c>
      <c r="BM287" s="143" t="s">
        <v>3679</v>
      </c>
    </row>
    <row r="288" spans="2:65" s="1" customFormat="1">
      <c r="B288" s="33"/>
      <c r="D288" s="145" t="s">
        <v>193</v>
      </c>
      <c r="F288" s="146" t="s">
        <v>3678</v>
      </c>
      <c r="I288" s="147"/>
      <c r="L288" s="33"/>
      <c r="M288" s="148"/>
      <c r="T288" s="54"/>
      <c r="AT288" s="18" t="s">
        <v>193</v>
      </c>
      <c r="AU288" s="18" t="s">
        <v>206</v>
      </c>
    </row>
    <row r="289" spans="2:65" s="12" customFormat="1">
      <c r="B289" s="151"/>
      <c r="D289" s="145" t="s">
        <v>197</v>
      </c>
      <c r="E289" s="152" t="s">
        <v>19</v>
      </c>
      <c r="F289" s="153" t="s">
        <v>3680</v>
      </c>
      <c r="H289" s="154">
        <v>10</v>
      </c>
      <c r="I289" s="155"/>
      <c r="L289" s="151"/>
      <c r="M289" s="156"/>
      <c r="T289" s="157"/>
      <c r="AT289" s="152" t="s">
        <v>197</v>
      </c>
      <c r="AU289" s="152" t="s">
        <v>206</v>
      </c>
      <c r="AV289" s="12" t="s">
        <v>78</v>
      </c>
      <c r="AW289" s="12" t="s">
        <v>31</v>
      </c>
      <c r="AX289" s="12" t="s">
        <v>76</v>
      </c>
      <c r="AY289" s="152" t="s">
        <v>184</v>
      </c>
    </row>
    <row r="290" spans="2:65" s="1" customFormat="1" ht="21.75" customHeight="1">
      <c r="B290" s="33"/>
      <c r="C290" s="171" t="s">
        <v>621</v>
      </c>
      <c r="D290" s="171" t="s">
        <v>557</v>
      </c>
      <c r="E290" s="172" t="s">
        <v>2918</v>
      </c>
      <c r="F290" s="173" t="s">
        <v>3681</v>
      </c>
      <c r="G290" s="174" t="s">
        <v>2742</v>
      </c>
      <c r="H290" s="175">
        <v>4</v>
      </c>
      <c r="I290" s="176"/>
      <c r="J290" s="177">
        <f>ROUND(I290*H290,2)</f>
        <v>0</v>
      </c>
      <c r="K290" s="173" t="s">
        <v>19</v>
      </c>
      <c r="L290" s="178"/>
      <c r="M290" s="179" t="s">
        <v>19</v>
      </c>
      <c r="N290" s="180" t="s">
        <v>40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238</v>
      </c>
      <c r="AT290" s="143" t="s">
        <v>557</v>
      </c>
      <c r="AU290" s="143" t="s">
        <v>206</v>
      </c>
      <c r="AY290" s="18" t="s">
        <v>184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76</v>
      </c>
      <c r="BK290" s="144">
        <f>ROUND(I290*H290,2)</f>
        <v>0</v>
      </c>
      <c r="BL290" s="18" t="s">
        <v>191</v>
      </c>
      <c r="BM290" s="143" t="s">
        <v>3682</v>
      </c>
    </row>
    <row r="291" spans="2:65" s="1" customFormat="1">
      <c r="B291" s="33"/>
      <c r="D291" s="145" t="s">
        <v>193</v>
      </c>
      <c r="F291" s="146" t="s">
        <v>3681</v>
      </c>
      <c r="I291" s="147"/>
      <c r="L291" s="33"/>
      <c r="M291" s="148"/>
      <c r="T291" s="54"/>
      <c r="AT291" s="18" t="s">
        <v>193</v>
      </c>
      <c r="AU291" s="18" t="s">
        <v>206</v>
      </c>
    </row>
    <row r="292" spans="2:65" s="12" customFormat="1">
      <c r="B292" s="151"/>
      <c r="D292" s="145" t="s">
        <v>197</v>
      </c>
      <c r="E292" s="152" t="s">
        <v>19</v>
      </c>
      <c r="F292" s="153" t="s">
        <v>191</v>
      </c>
      <c r="H292" s="154">
        <v>4</v>
      </c>
      <c r="I292" s="155"/>
      <c r="L292" s="151"/>
      <c r="M292" s="156"/>
      <c r="T292" s="157"/>
      <c r="AT292" s="152" t="s">
        <v>197</v>
      </c>
      <c r="AU292" s="152" t="s">
        <v>206</v>
      </c>
      <c r="AV292" s="12" t="s">
        <v>78</v>
      </c>
      <c r="AW292" s="12" t="s">
        <v>31</v>
      </c>
      <c r="AX292" s="12" t="s">
        <v>76</v>
      </c>
      <c r="AY292" s="152" t="s">
        <v>184</v>
      </c>
    </row>
    <row r="293" spans="2:65" s="1" customFormat="1" ht="21.75" customHeight="1">
      <c r="B293" s="33"/>
      <c r="C293" s="171" t="s">
        <v>631</v>
      </c>
      <c r="D293" s="171" t="s">
        <v>557</v>
      </c>
      <c r="E293" s="172" t="s">
        <v>2924</v>
      </c>
      <c r="F293" s="173" t="s">
        <v>2925</v>
      </c>
      <c r="G293" s="174" t="s">
        <v>509</v>
      </c>
      <c r="H293" s="175">
        <v>11</v>
      </c>
      <c r="I293" s="176"/>
      <c r="J293" s="177">
        <f>ROUND(I293*H293,2)</f>
        <v>0</v>
      </c>
      <c r="K293" s="173" t="s">
        <v>19</v>
      </c>
      <c r="L293" s="178"/>
      <c r="M293" s="179" t="s">
        <v>19</v>
      </c>
      <c r="N293" s="180" t="s">
        <v>40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238</v>
      </c>
      <c r="AT293" s="143" t="s">
        <v>557</v>
      </c>
      <c r="AU293" s="143" t="s">
        <v>206</v>
      </c>
      <c r="AY293" s="18" t="s">
        <v>184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8" t="s">
        <v>76</v>
      </c>
      <c r="BK293" s="144">
        <f>ROUND(I293*H293,2)</f>
        <v>0</v>
      </c>
      <c r="BL293" s="18" t="s">
        <v>191</v>
      </c>
      <c r="BM293" s="143" t="s">
        <v>3683</v>
      </c>
    </row>
    <row r="294" spans="2:65" s="1" customFormat="1">
      <c r="B294" s="33"/>
      <c r="D294" s="145" t="s">
        <v>193</v>
      </c>
      <c r="F294" s="146" t="s">
        <v>2925</v>
      </c>
      <c r="I294" s="147"/>
      <c r="L294" s="33"/>
      <c r="M294" s="148"/>
      <c r="T294" s="54"/>
      <c r="AT294" s="18" t="s">
        <v>193</v>
      </c>
      <c r="AU294" s="18" t="s">
        <v>206</v>
      </c>
    </row>
    <row r="295" spans="2:65" s="12" customFormat="1">
      <c r="B295" s="151"/>
      <c r="D295" s="145" t="s">
        <v>197</v>
      </c>
      <c r="E295" s="152" t="s">
        <v>19</v>
      </c>
      <c r="F295" s="153" t="s">
        <v>264</v>
      </c>
      <c r="H295" s="154">
        <v>11</v>
      </c>
      <c r="I295" s="155"/>
      <c r="L295" s="151"/>
      <c r="M295" s="156"/>
      <c r="T295" s="157"/>
      <c r="AT295" s="152" t="s">
        <v>197</v>
      </c>
      <c r="AU295" s="152" t="s">
        <v>206</v>
      </c>
      <c r="AV295" s="12" t="s">
        <v>78</v>
      </c>
      <c r="AW295" s="12" t="s">
        <v>31</v>
      </c>
      <c r="AX295" s="12" t="s">
        <v>76</v>
      </c>
      <c r="AY295" s="152" t="s">
        <v>184</v>
      </c>
    </row>
    <row r="296" spans="2:65" s="1" customFormat="1" ht="33" customHeight="1">
      <c r="B296" s="33"/>
      <c r="C296" s="171" t="s">
        <v>640</v>
      </c>
      <c r="D296" s="171" t="s">
        <v>557</v>
      </c>
      <c r="E296" s="172" t="s">
        <v>2927</v>
      </c>
      <c r="F296" s="173" t="s">
        <v>2928</v>
      </c>
      <c r="G296" s="174" t="s">
        <v>509</v>
      </c>
      <c r="H296" s="175">
        <v>5</v>
      </c>
      <c r="I296" s="176"/>
      <c r="J296" s="177">
        <f>ROUND(I296*H296,2)</f>
        <v>0</v>
      </c>
      <c r="K296" s="173" t="s">
        <v>19</v>
      </c>
      <c r="L296" s="178"/>
      <c r="M296" s="179" t="s">
        <v>19</v>
      </c>
      <c r="N296" s="180" t="s">
        <v>40</v>
      </c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143" t="s">
        <v>238</v>
      </c>
      <c r="AT296" s="143" t="s">
        <v>557</v>
      </c>
      <c r="AU296" s="143" t="s">
        <v>206</v>
      </c>
      <c r="AY296" s="18" t="s">
        <v>184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8" t="s">
        <v>76</v>
      </c>
      <c r="BK296" s="144">
        <f>ROUND(I296*H296,2)</f>
        <v>0</v>
      </c>
      <c r="BL296" s="18" t="s">
        <v>191</v>
      </c>
      <c r="BM296" s="143" t="s">
        <v>3684</v>
      </c>
    </row>
    <row r="297" spans="2:65" s="1" customFormat="1" ht="19.5">
      <c r="B297" s="33"/>
      <c r="D297" s="145" t="s">
        <v>193</v>
      </c>
      <c r="F297" s="146" t="s">
        <v>2928</v>
      </c>
      <c r="I297" s="147"/>
      <c r="L297" s="33"/>
      <c r="M297" s="148"/>
      <c r="T297" s="54"/>
      <c r="AT297" s="18" t="s">
        <v>193</v>
      </c>
      <c r="AU297" s="18" t="s">
        <v>206</v>
      </c>
    </row>
    <row r="298" spans="2:65" s="12" customFormat="1">
      <c r="B298" s="151"/>
      <c r="D298" s="145" t="s">
        <v>197</v>
      </c>
      <c r="E298" s="152" t="s">
        <v>19</v>
      </c>
      <c r="F298" s="153" t="s">
        <v>218</v>
      </c>
      <c r="H298" s="154">
        <v>5</v>
      </c>
      <c r="I298" s="155"/>
      <c r="L298" s="151"/>
      <c r="M298" s="156"/>
      <c r="T298" s="157"/>
      <c r="AT298" s="152" t="s">
        <v>197</v>
      </c>
      <c r="AU298" s="152" t="s">
        <v>206</v>
      </c>
      <c r="AV298" s="12" t="s">
        <v>78</v>
      </c>
      <c r="AW298" s="12" t="s">
        <v>31</v>
      </c>
      <c r="AX298" s="12" t="s">
        <v>76</v>
      </c>
      <c r="AY298" s="152" t="s">
        <v>184</v>
      </c>
    </row>
    <row r="299" spans="2:65" s="11" customFormat="1" ht="20.85" customHeight="1">
      <c r="B299" s="120"/>
      <c r="D299" s="121" t="s">
        <v>68</v>
      </c>
      <c r="E299" s="130" t="s">
        <v>2930</v>
      </c>
      <c r="F299" s="130" t="s">
        <v>2931</v>
      </c>
      <c r="I299" s="123"/>
      <c r="J299" s="131">
        <f>BK299</f>
        <v>0</v>
      </c>
      <c r="L299" s="120"/>
      <c r="M299" s="125"/>
      <c r="P299" s="126">
        <f>SUM(P300:P328)</f>
        <v>0</v>
      </c>
      <c r="R299" s="126">
        <f>SUM(R300:R328)</f>
        <v>2.7739999999999997E-2</v>
      </c>
      <c r="T299" s="127">
        <f>SUM(T300:T328)</f>
        <v>0</v>
      </c>
      <c r="AR299" s="121" t="s">
        <v>76</v>
      </c>
      <c r="AT299" s="128" t="s">
        <v>68</v>
      </c>
      <c r="AU299" s="128" t="s">
        <v>78</v>
      </c>
      <c r="AY299" s="121" t="s">
        <v>184</v>
      </c>
      <c r="BK299" s="129">
        <f>SUM(BK300:BK328)</f>
        <v>0</v>
      </c>
    </row>
    <row r="300" spans="2:65" s="1" customFormat="1" ht="24.2" customHeight="1">
      <c r="B300" s="33"/>
      <c r="C300" s="132" t="s">
        <v>648</v>
      </c>
      <c r="D300" s="132" t="s">
        <v>186</v>
      </c>
      <c r="E300" s="133" t="s">
        <v>2977</v>
      </c>
      <c r="F300" s="134" t="s">
        <v>2978</v>
      </c>
      <c r="G300" s="135" t="s">
        <v>509</v>
      </c>
      <c r="H300" s="136">
        <v>8</v>
      </c>
      <c r="I300" s="137"/>
      <c r="J300" s="138">
        <f>ROUND(I300*H300,2)</f>
        <v>0</v>
      </c>
      <c r="K300" s="134" t="s">
        <v>190</v>
      </c>
      <c r="L300" s="33"/>
      <c r="M300" s="139" t="s">
        <v>19</v>
      </c>
      <c r="N300" s="140" t="s">
        <v>40</v>
      </c>
      <c r="P300" s="141">
        <f>O300*H300</f>
        <v>0</v>
      </c>
      <c r="Q300" s="141">
        <v>0</v>
      </c>
      <c r="R300" s="141">
        <f>Q300*H300</f>
        <v>0</v>
      </c>
      <c r="S300" s="141">
        <v>0</v>
      </c>
      <c r="T300" s="142">
        <f>S300*H300</f>
        <v>0</v>
      </c>
      <c r="AR300" s="143" t="s">
        <v>303</v>
      </c>
      <c r="AT300" s="143" t="s">
        <v>186</v>
      </c>
      <c r="AU300" s="143" t="s">
        <v>206</v>
      </c>
      <c r="AY300" s="18" t="s">
        <v>184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8" t="s">
        <v>76</v>
      </c>
      <c r="BK300" s="144">
        <f>ROUND(I300*H300,2)</f>
        <v>0</v>
      </c>
      <c r="BL300" s="18" t="s">
        <v>303</v>
      </c>
      <c r="BM300" s="143" t="s">
        <v>3685</v>
      </c>
    </row>
    <row r="301" spans="2:65" s="1" customFormat="1" ht="19.5">
      <c r="B301" s="33"/>
      <c r="D301" s="145" t="s">
        <v>193</v>
      </c>
      <c r="F301" s="146" t="s">
        <v>2980</v>
      </c>
      <c r="I301" s="147"/>
      <c r="L301" s="33"/>
      <c r="M301" s="148"/>
      <c r="T301" s="54"/>
      <c r="AT301" s="18" t="s">
        <v>193</v>
      </c>
      <c r="AU301" s="18" t="s">
        <v>206</v>
      </c>
    </row>
    <row r="302" spans="2:65" s="1" customFormat="1">
      <c r="B302" s="33"/>
      <c r="D302" s="149" t="s">
        <v>195</v>
      </c>
      <c r="F302" s="150" t="s">
        <v>2981</v>
      </c>
      <c r="I302" s="147"/>
      <c r="L302" s="33"/>
      <c r="M302" s="148"/>
      <c r="T302" s="54"/>
      <c r="AT302" s="18" t="s">
        <v>195</v>
      </c>
      <c r="AU302" s="18" t="s">
        <v>206</v>
      </c>
    </row>
    <row r="303" spans="2:65" s="1" customFormat="1" ht="37.9" customHeight="1">
      <c r="B303" s="33"/>
      <c r="C303" s="171" t="s">
        <v>656</v>
      </c>
      <c r="D303" s="171" t="s">
        <v>557</v>
      </c>
      <c r="E303" s="172" t="s">
        <v>3686</v>
      </c>
      <c r="F303" s="173" t="s">
        <v>3687</v>
      </c>
      <c r="G303" s="174" t="s">
        <v>509</v>
      </c>
      <c r="H303" s="175">
        <v>8</v>
      </c>
      <c r="I303" s="176"/>
      <c r="J303" s="177">
        <f>ROUND(I303*H303,2)</f>
        <v>0</v>
      </c>
      <c r="K303" s="173" t="s">
        <v>19</v>
      </c>
      <c r="L303" s="178"/>
      <c r="M303" s="179" t="s">
        <v>19</v>
      </c>
      <c r="N303" s="180" t="s">
        <v>40</v>
      </c>
      <c r="P303" s="141">
        <f>O303*H303</f>
        <v>0</v>
      </c>
      <c r="Q303" s="141">
        <v>1.3799999999999999E-3</v>
      </c>
      <c r="R303" s="141">
        <f>Q303*H303</f>
        <v>1.1039999999999999E-2</v>
      </c>
      <c r="S303" s="141">
        <v>0</v>
      </c>
      <c r="T303" s="142">
        <f>S303*H303</f>
        <v>0</v>
      </c>
      <c r="AR303" s="143" t="s">
        <v>423</v>
      </c>
      <c r="AT303" s="143" t="s">
        <v>557</v>
      </c>
      <c r="AU303" s="143" t="s">
        <v>206</v>
      </c>
      <c r="AY303" s="18" t="s">
        <v>184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8" t="s">
        <v>76</v>
      </c>
      <c r="BK303" s="144">
        <f>ROUND(I303*H303,2)</f>
        <v>0</v>
      </c>
      <c r="BL303" s="18" t="s">
        <v>303</v>
      </c>
      <c r="BM303" s="143" t="s">
        <v>3688</v>
      </c>
    </row>
    <row r="304" spans="2:65" s="1" customFormat="1" ht="29.25">
      <c r="B304" s="33"/>
      <c r="D304" s="145" t="s">
        <v>193</v>
      </c>
      <c r="F304" s="146" t="s">
        <v>3687</v>
      </c>
      <c r="I304" s="147"/>
      <c r="L304" s="33"/>
      <c r="M304" s="148"/>
      <c r="T304" s="54"/>
      <c r="AT304" s="18" t="s">
        <v>193</v>
      </c>
      <c r="AU304" s="18" t="s">
        <v>206</v>
      </c>
    </row>
    <row r="305" spans="2:65" s="12" customFormat="1">
      <c r="B305" s="151"/>
      <c r="D305" s="145" t="s">
        <v>197</v>
      </c>
      <c r="E305" s="152" t="s">
        <v>19</v>
      </c>
      <c r="F305" s="153" t="s">
        <v>238</v>
      </c>
      <c r="H305" s="154">
        <v>8</v>
      </c>
      <c r="I305" s="155"/>
      <c r="L305" s="151"/>
      <c r="M305" s="156"/>
      <c r="T305" s="157"/>
      <c r="AT305" s="152" t="s">
        <v>197</v>
      </c>
      <c r="AU305" s="152" t="s">
        <v>206</v>
      </c>
      <c r="AV305" s="12" t="s">
        <v>78</v>
      </c>
      <c r="AW305" s="12" t="s">
        <v>31</v>
      </c>
      <c r="AX305" s="12" t="s">
        <v>76</v>
      </c>
      <c r="AY305" s="152" t="s">
        <v>184</v>
      </c>
    </row>
    <row r="306" spans="2:65" s="1" customFormat="1" ht="24.2" customHeight="1">
      <c r="B306" s="33"/>
      <c r="C306" s="132" t="s">
        <v>661</v>
      </c>
      <c r="D306" s="132" t="s">
        <v>186</v>
      </c>
      <c r="E306" s="133" t="s">
        <v>2941</v>
      </c>
      <c r="F306" s="134" t="s">
        <v>2942</v>
      </c>
      <c r="G306" s="135" t="s">
        <v>509</v>
      </c>
      <c r="H306" s="136">
        <v>1</v>
      </c>
      <c r="I306" s="137"/>
      <c r="J306" s="138">
        <f>ROUND(I306*H306,2)</f>
        <v>0</v>
      </c>
      <c r="K306" s="134" t="s">
        <v>190</v>
      </c>
      <c r="L306" s="33"/>
      <c r="M306" s="139" t="s">
        <v>19</v>
      </c>
      <c r="N306" s="140" t="s">
        <v>40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303</v>
      </c>
      <c r="AT306" s="143" t="s">
        <v>186</v>
      </c>
      <c r="AU306" s="143" t="s">
        <v>206</v>
      </c>
      <c r="AY306" s="18" t="s">
        <v>184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8" t="s">
        <v>76</v>
      </c>
      <c r="BK306" s="144">
        <f>ROUND(I306*H306,2)</f>
        <v>0</v>
      </c>
      <c r="BL306" s="18" t="s">
        <v>303</v>
      </c>
      <c r="BM306" s="143" t="s">
        <v>3689</v>
      </c>
    </row>
    <row r="307" spans="2:65" s="1" customFormat="1" ht="19.5">
      <c r="B307" s="33"/>
      <c r="D307" s="145" t="s">
        <v>193</v>
      </c>
      <c r="F307" s="146" t="s">
        <v>2944</v>
      </c>
      <c r="I307" s="147"/>
      <c r="L307" s="33"/>
      <c r="M307" s="148"/>
      <c r="T307" s="54"/>
      <c r="AT307" s="18" t="s">
        <v>193</v>
      </c>
      <c r="AU307" s="18" t="s">
        <v>206</v>
      </c>
    </row>
    <row r="308" spans="2:65" s="1" customFormat="1">
      <c r="B308" s="33"/>
      <c r="D308" s="149" t="s">
        <v>195</v>
      </c>
      <c r="F308" s="150" t="s">
        <v>2945</v>
      </c>
      <c r="I308" s="147"/>
      <c r="L308" s="33"/>
      <c r="M308" s="148"/>
      <c r="T308" s="54"/>
      <c r="AT308" s="18" t="s">
        <v>195</v>
      </c>
      <c r="AU308" s="18" t="s">
        <v>206</v>
      </c>
    </row>
    <row r="309" spans="2:65" s="12" customFormat="1">
      <c r="B309" s="151"/>
      <c r="D309" s="145" t="s">
        <v>197</v>
      </c>
      <c r="E309" s="152" t="s">
        <v>19</v>
      </c>
      <c r="F309" s="153" t="s">
        <v>76</v>
      </c>
      <c r="H309" s="154">
        <v>1</v>
      </c>
      <c r="I309" s="155"/>
      <c r="L309" s="151"/>
      <c r="M309" s="156"/>
      <c r="T309" s="157"/>
      <c r="AT309" s="152" t="s">
        <v>197</v>
      </c>
      <c r="AU309" s="152" t="s">
        <v>206</v>
      </c>
      <c r="AV309" s="12" t="s">
        <v>78</v>
      </c>
      <c r="AW309" s="12" t="s">
        <v>31</v>
      </c>
      <c r="AX309" s="12" t="s">
        <v>76</v>
      </c>
      <c r="AY309" s="152" t="s">
        <v>184</v>
      </c>
    </row>
    <row r="310" spans="2:65" s="1" customFormat="1" ht="37.9" customHeight="1">
      <c r="B310" s="33"/>
      <c r="C310" s="171" t="s">
        <v>666</v>
      </c>
      <c r="D310" s="171" t="s">
        <v>557</v>
      </c>
      <c r="E310" s="172" t="s">
        <v>3690</v>
      </c>
      <c r="F310" s="173" t="s">
        <v>3691</v>
      </c>
      <c r="G310" s="174" t="s">
        <v>2742</v>
      </c>
      <c r="H310" s="175">
        <v>1</v>
      </c>
      <c r="I310" s="176"/>
      <c r="J310" s="177">
        <f>ROUND(I310*H310,2)</f>
        <v>0</v>
      </c>
      <c r="K310" s="173" t="s">
        <v>19</v>
      </c>
      <c r="L310" s="178"/>
      <c r="M310" s="179" t="s">
        <v>19</v>
      </c>
      <c r="N310" s="180" t="s">
        <v>40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238</v>
      </c>
      <c r="AT310" s="143" t="s">
        <v>557</v>
      </c>
      <c r="AU310" s="143" t="s">
        <v>206</v>
      </c>
      <c r="AY310" s="18" t="s">
        <v>184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8" t="s">
        <v>76</v>
      </c>
      <c r="BK310" s="144">
        <f>ROUND(I310*H310,2)</f>
        <v>0</v>
      </c>
      <c r="BL310" s="18" t="s">
        <v>191</v>
      </c>
      <c r="BM310" s="143" t="s">
        <v>3692</v>
      </c>
    </row>
    <row r="311" spans="2:65" s="1" customFormat="1" ht="117">
      <c r="B311" s="33"/>
      <c r="D311" s="145" t="s">
        <v>193</v>
      </c>
      <c r="F311" s="146" t="s">
        <v>3693</v>
      </c>
      <c r="I311" s="147"/>
      <c r="L311" s="33"/>
      <c r="M311" s="148"/>
      <c r="T311" s="54"/>
      <c r="AT311" s="18" t="s">
        <v>193</v>
      </c>
      <c r="AU311" s="18" t="s">
        <v>206</v>
      </c>
    </row>
    <row r="312" spans="2:65" s="12" customFormat="1">
      <c r="B312" s="151"/>
      <c r="D312" s="145" t="s">
        <v>197</v>
      </c>
      <c r="E312" s="152" t="s">
        <v>19</v>
      </c>
      <c r="F312" s="153" t="s">
        <v>76</v>
      </c>
      <c r="H312" s="154">
        <v>1</v>
      </c>
      <c r="I312" s="155"/>
      <c r="L312" s="151"/>
      <c r="M312" s="156"/>
      <c r="T312" s="157"/>
      <c r="AT312" s="152" t="s">
        <v>197</v>
      </c>
      <c r="AU312" s="152" t="s">
        <v>206</v>
      </c>
      <c r="AV312" s="12" t="s">
        <v>78</v>
      </c>
      <c r="AW312" s="12" t="s">
        <v>31</v>
      </c>
      <c r="AX312" s="12" t="s">
        <v>76</v>
      </c>
      <c r="AY312" s="152" t="s">
        <v>184</v>
      </c>
    </row>
    <row r="313" spans="2:65" s="1" customFormat="1" ht="16.5" customHeight="1">
      <c r="B313" s="33"/>
      <c r="C313" s="171" t="s">
        <v>671</v>
      </c>
      <c r="D313" s="171" t="s">
        <v>557</v>
      </c>
      <c r="E313" s="172" t="s">
        <v>3694</v>
      </c>
      <c r="F313" s="173" t="s">
        <v>2951</v>
      </c>
      <c r="G313" s="174" t="s">
        <v>2742</v>
      </c>
      <c r="H313" s="175">
        <v>3</v>
      </c>
      <c r="I313" s="176"/>
      <c r="J313" s="177">
        <f>ROUND(I313*H313,2)</f>
        <v>0</v>
      </c>
      <c r="K313" s="173" t="s">
        <v>19</v>
      </c>
      <c r="L313" s="178"/>
      <c r="M313" s="179" t="s">
        <v>19</v>
      </c>
      <c r="N313" s="180" t="s">
        <v>40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238</v>
      </c>
      <c r="AT313" s="143" t="s">
        <v>557</v>
      </c>
      <c r="AU313" s="143" t="s">
        <v>206</v>
      </c>
      <c r="AY313" s="18" t="s">
        <v>184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8" t="s">
        <v>76</v>
      </c>
      <c r="BK313" s="144">
        <f>ROUND(I313*H313,2)</f>
        <v>0</v>
      </c>
      <c r="BL313" s="18" t="s">
        <v>191</v>
      </c>
      <c r="BM313" s="143" t="s">
        <v>3695</v>
      </c>
    </row>
    <row r="314" spans="2:65" s="1" customFormat="1">
      <c r="B314" s="33"/>
      <c r="D314" s="145" t="s">
        <v>193</v>
      </c>
      <c r="F314" s="146" t="s">
        <v>2951</v>
      </c>
      <c r="I314" s="147"/>
      <c r="L314" s="33"/>
      <c r="M314" s="148"/>
      <c r="T314" s="54"/>
      <c r="AT314" s="18" t="s">
        <v>193</v>
      </c>
      <c r="AU314" s="18" t="s">
        <v>206</v>
      </c>
    </row>
    <row r="315" spans="2:65" s="12" customFormat="1">
      <c r="B315" s="151"/>
      <c r="D315" s="145" t="s">
        <v>197</v>
      </c>
      <c r="E315" s="152" t="s">
        <v>19</v>
      </c>
      <c r="F315" s="153" t="s">
        <v>206</v>
      </c>
      <c r="H315" s="154">
        <v>3</v>
      </c>
      <c r="I315" s="155"/>
      <c r="L315" s="151"/>
      <c r="M315" s="156"/>
      <c r="T315" s="157"/>
      <c r="AT315" s="152" t="s">
        <v>197</v>
      </c>
      <c r="AU315" s="152" t="s">
        <v>206</v>
      </c>
      <c r="AV315" s="12" t="s">
        <v>78</v>
      </c>
      <c r="AW315" s="12" t="s">
        <v>31</v>
      </c>
      <c r="AX315" s="12" t="s">
        <v>76</v>
      </c>
      <c r="AY315" s="152" t="s">
        <v>184</v>
      </c>
    </row>
    <row r="316" spans="2:65" s="1" customFormat="1" ht="16.5" customHeight="1">
      <c r="B316" s="33"/>
      <c r="C316" s="171" t="s">
        <v>676</v>
      </c>
      <c r="D316" s="171" t="s">
        <v>557</v>
      </c>
      <c r="E316" s="172" t="s">
        <v>2956</v>
      </c>
      <c r="F316" s="173" t="s">
        <v>2957</v>
      </c>
      <c r="G316" s="174" t="s">
        <v>509</v>
      </c>
      <c r="H316" s="175">
        <v>5</v>
      </c>
      <c r="I316" s="176"/>
      <c r="J316" s="177">
        <f>ROUND(I316*H316,2)</f>
        <v>0</v>
      </c>
      <c r="K316" s="173" t="s">
        <v>190</v>
      </c>
      <c r="L316" s="178"/>
      <c r="M316" s="179" t="s">
        <v>19</v>
      </c>
      <c r="N316" s="180" t="s">
        <v>40</v>
      </c>
      <c r="P316" s="141">
        <f>O316*H316</f>
        <v>0</v>
      </c>
      <c r="Q316" s="141">
        <v>4.0000000000000002E-4</v>
      </c>
      <c r="R316" s="141">
        <f>Q316*H316</f>
        <v>2E-3</v>
      </c>
      <c r="S316" s="141">
        <v>0</v>
      </c>
      <c r="T316" s="142">
        <f>S316*H316</f>
        <v>0</v>
      </c>
      <c r="AR316" s="143" t="s">
        <v>238</v>
      </c>
      <c r="AT316" s="143" t="s">
        <v>557</v>
      </c>
      <c r="AU316" s="143" t="s">
        <v>206</v>
      </c>
      <c r="AY316" s="18" t="s">
        <v>184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8" t="s">
        <v>76</v>
      </c>
      <c r="BK316" s="144">
        <f>ROUND(I316*H316,2)</f>
        <v>0</v>
      </c>
      <c r="BL316" s="18" t="s">
        <v>191</v>
      </c>
      <c r="BM316" s="143" t="s">
        <v>3696</v>
      </c>
    </row>
    <row r="317" spans="2:65" s="1" customFormat="1">
      <c r="B317" s="33"/>
      <c r="D317" s="145" t="s">
        <v>193</v>
      </c>
      <c r="F317" s="146" t="s">
        <v>2957</v>
      </c>
      <c r="I317" s="147"/>
      <c r="L317" s="33"/>
      <c r="M317" s="148"/>
      <c r="T317" s="54"/>
      <c r="AT317" s="18" t="s">
        <v>193</v>
      </c>
      <c r="AU317" s="18" t="s">
        <v>206</v>
      </c>
    </row>
    <row r="318" spans="2:65" s="12" customFormat="1">
      <c r="B318" s="151"/>
      <c r="D318" s="145" t="s">
        <v>197</v>
      </c>
      <c r="E318" s="152" t="s">
        <v>19</v>
      </c>
      <c r="F318" s="153" t="s">
        <v>218</v>
      </c>
      <c r="H318" s="154">
        <v>5</v>
      </c>
      <c r="I318" s="155"/>
      <c r="L318" s="151"/>
      <c r="M318" s="156"/>
      <c r="T318" s="157"/>
      <c r="AT318" s="152" t="s">
        <v>197</v>
      </c>
      <c r="AU318" s="152" t="s">
        <v>206</v>
      </c>
      <c r="AV318" s="12" t="s">
        <v>78</v>
      </c>
      <c r="AW318" s="12" t="s">
        <v>31</v>
      </c>
      <c r="AX318" s="12" t="s">
        <v>76</v>
      </c>
      <c r="AY318" s="152" t="s">
        <v>184</v>
      </c>
    </row>
    <row r="319" spans="2:65" s="1" customFormat="1" ht="24.2" customHeight="1">
      <c r="B319" s="33"/>
      <c r="C319" s="171" t="s">
        <v>681</v>
      </c>
      <c r="D319" s="171" t="s">
        <v>557</v>
      </c>
      <c r="E319" s="172" t="s">
        <v>2965</v>
      </c>
      <c r="F319" s="173" t="s">
        <v>2966</v>
      </c>
      <c r="G319" s="174" t="s">
        <v>509</v>
      </c>
      <c r="H319" s="175">
        <v>4</v>
      </c>
      <c r="I319" s="176"/>
      <c r="J319" s="177">
        <f>ROUND(I319*H319,2)</f>
        <v>0</v>
      </c>
      <c r="K319" s="173" t="s">
        <v>190</v>
      </c>
      <c r="L319" s="178"/>
      <c r="M319" s="179" t="s">
        <v>19</v>
      </c>
      <c r="N319" s="180" t="s">
        <v>40</v>
      </c>
      <c r="P319" s="141">
        <f>O319*H319</f>
        <v>0</v>
      </c>
      <c r="Q319" s="141">
        <v>1.0499999999999999E-3</v>
      </c>
      <c r="R319" s="141">
        <f>Q319*H319</f>
        <v>4.1999999999999997E-3</v>
      </c>
      <c r="S319" s="141">
        <v>0</v>
      </c>
      <c r="T319" s="142">
        <f>S319*H319</f>
        <v>0</v>
      </c>
      <c r="AR319" s="143" t="s">
        <v>238</v>
      </c>
      <c r="AT319" s="143" t="s">
        <v>557</v>
      </c>
      <c r="AU319" s="143" t="s">
        <v>206</v>
      </c>
      <c r="AY319" s="18" t="s">
        <v>184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8" t="s">
        <v>76</v>
      </c>
      <c r="BK319" s="144">
        <f>ROUND(I319*H319,2)</f>
        <v>0</v>
      </c>
      <c r="BL319" s="18" t="s">
        <v>191</v>
      </c>
      <c r="BM319" s="143" t="s">
        <v>3697</v>
      </c>
    </row>
    <row r="320" spans="2:65" s="1" customFormat="1" ht="19.5">
      <c r="B320" s="33"/>
      <c r="D320" s="145" t="s">
        <v>193</v>
      </c>
      <c r="F320" s="146" t="s">
        <v>2966</v>
      </c>
      <c r="I320" s="147"/>
      <c r="L320" s="33"/>
      <c r="M320" s="148"/>
      <c r="T320" s="54"/>
      <c r="AT320" s="18" t="s">
        <v>193</v>
      </c>
      <c r="AU320" s="18" t="s">
        <v>206</v>
      </c>
    </row>
    <row r="321" spans="2:65" s="1" customFormat="1" ht="24.2" customHeight="1">
      <c r="B321" s="33"/>
      <c r="C321" s="171" t="s">
        <v>686</v>
      </c>
      <c r="D321" s="171" t="s">
        <v>557</v>
      </c>
      <c r="E321" s="172" t="s">
        <v>2968</v>
      </c>
      <c r="F321" s="173" t="s">
        <v>2969</v>
      </c>
      <c r="G321" s="174" t="s">
        <v>509</v>
      </c>
      <c r="H321" s="175">
        <v>9</v>
      </c>
      <c r="I321" s="176"/>
      <c r="J321" s="177">
        <f>ROUND(I321*H321,2)</f>
        <v>0</v>
      </c>
      <c r="K321" s="173" t="s">
        <v>190</v>
      </c>
      <c r="L321" s="178"/>
      <c r="M321" s="179" t="s">
        <v>19</v>
      </c>
      <c r="N321" s="180" t="s">
        <v>40</v>
      </c>
      <c r="P321" s="141">
        <f>O321*H321</f>
        <v>0</v>
      </c>
      <c r="Q321" s="141">
        <v>1.0499999999999999E-3</v>
      </c>
      <c r="R321" s="141">
        <f>Q321*H321</f>
        <v>9.4500000000000001E-3</v>
      </c>
      <c r="S321" s="141">
        <v>0</v>
      </c>
      <c r="T321" s="142">
        <f>S321*H321</f>
        <v>0</v>
      </c>
      <c r="AR321" s="143" t="s">
        <v>238</v>
      </c>
      <c r="AT321" s="143" t="s">
        <v>557</v>
      </c>
      <c r="AU321" s="143" t="s">
        <v>206</v>
      </c>
      <c r="AY321" s="18" t="s">
        <v>184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8" t="s">
        <v>76</v>
      </c>
      <c r="BK321" s="144">
        <f>ROUND(I321*H321,2)</f>
        <v>0</v>
      </c>
      <c r="BL321" s="18" t="s">
        <v>191</v>
      </c>
      <c r="BM321" s="143" t="s">
        <v>3698</v>
      </c>
    </row>
    <row r="322" spans="2:65" s="1" customFormat="1" ht="19.5">
      <c r="B322" s="33"/>
      <c r="D322" s="145" t="s">
        <v>193</v>
      </c>
      <c r="F322" s="146" t="s">
        <v>2969</v>
      </c>
      <c r="I322" s="147"/>
      <c r="L322" s="33"/>
      <c r="M322" s="148"/>
      <c r="T322" s="54"/>
      <c r="AT322" s="18" t="s">
        <v>193</v>
      </c>
      <c r="AU322" s="18" t="s">
        <v>206</v>
      </c>
    </row>
    <row r="323" spans="2:65" s="1" customFormat="1" ht="24.2" customHeight="1">
      <c r="B323" s="33"/>
      <c r="C323" s="171" t="s">
        <v>700</v>
      </c>
      <c r="D323" s="171" t="s">
        <v>557</v>
      </c>
      <c r="E323" s="172" t="s">
        <v>3699</v>
      </c>
      <c r="F323" s="173" t="s">
        <v>3700</v>
      </c>
      <c r="G323" s="174" t="s">
        <v>509</v>
      </c>
      <c r="H323" s="175">
        <v>1</v>
      </c>
      <c r="I323" s="176"/>
      <c r="J323" s="177">
        <f>ROUND(I323*H323,2)</f>
        <v>0</v>
      </c>
      <c r="K323" s="173" t="s">
        <v>190</v>
      </c>
      <c r="L323" s="178"/>
      <c r="M323" s="179" t="s">
        <v>19</v>
      </c>
      <c r="N323" s="180" t="s">
        <v>40</v>
      </c>
      <c r="P323" s="141">
        <f>O323*H323</f>
        <v>0</v>
      </c>
      <c r="Q323" s="141">
        <v>1.0499999999999999E-3</v>
      </c>
      <c r="R323" s="141">
        <f>Q323*H323</f>
        <v>1.0499999999999999E-3</v>
      </c>
      <c r="S323" s="141">
        <v>0</v>
      </c>
      <c r="T323" s="142">
        <f>S323*H323</f>
        <v>0</v>
      </c>
      <c r="AR323" s="143" t="s">
        <v>238</v>
      </c>
      <c r="AT323" s="143" t="s">
        <v>557</v>
      </c>
      <c r="AU323" s="143" t="s">
        <v>206</v>
      </c>
      <c r="AY323" s="18" t="s">
        <v>184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8" t="s">
        <v>76</v>
      </c>
      <c r="BK323" s="144">
        <f>ROUND(I323*H323,2)</f>
        <v>0</v>
      </c>
      <c r="BL323" s="18" t="s">
        <v>191</v>
      </c>
      <c r="BM323" s="143" t="s">
        <v>3701</v>
      </c>
    </row>
    <row r="324" spans="2:65" s="1" customFormat="1" ht="19.5">
      <c r="B324" s="33"/>
      <c r="D324" s="145" t="s">
        <v>193</v>
      </c>
      <c r="F324" s="146" t="s">
        <v>3700</v>
      </c>
      <c r="I324" s="147"/>
      <c r="L324" s="33"/>
      <c r="M324" s="148"/>
      <c r="T324" s="54"/>
      <c r="AT324" s="18" t="s">
        <v>193</v>
      </c>
      <c r="AU324" s="18" t="s">
        <v>206</v>
      </c>
    </row>
    <row r="325" spans="2:65" s="1" customFormat="1" ht="21.75" customHeight="1">
      <c r="B325" s="33"/>
      <c r="C325" s="171" t="s">
        <v>713</v>
      </c>
      <c r="D325" s="171" t="s">
        <v>557</v>
      </c>
      <c r="E325" s="172" t="s">
        <v>3702</v>
      </c>
      <c r="F325" s="173" t="s">
        <v>3703</v>
      </c>
      <c r="G325" s="174" t="s">
        <v>509</v>
      </c>
      <c r="H325" s="175">
        <v>1</v>
      </c>
      <c r="I325" s="176"/>
      <c r="J325" s="177">
        <f>ROUND(I325*H325,2)</f>
        <v>0</v>
      </c>
      <c r="K325" s="173" t="s">
        <v>19</v>
      </c>
      <c r="L325" s="178"/>
      <c r="M325" s="179" t="s">
        <v>19</v>
      </c>
      <c r="N325" s="180" t="s">
        <v>40</v>
      </c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AR325" s="143" t="s">
        <v>238</v>
      </c>
      <c r="AT325" s="143" t="s">
        <v>557</v>
      </c>
      <c r="AU325" s="143" t="s">
        <v>206</v>
      </c>
      <c r="AY325" s="18" t="s">
        <v>184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8" t="s">
        <v>76</v>
      </c>
      <c r="BK325" s="144">
        <f>ROUND(I325*H325,2)</f>
        <v>0</v>
      </c>
      <c r="BL325" s="18" t="s">
        <v>191</v>
      </c>
      <c r="BM325" s="143" t="s">
        <v>3704</v>
      </c>
    </row>
    <row r="326" spans="2:65" s="1" customFormat="1">
      <c r="B326" s="33"/>
      <c r="D326" s="145" t="s">
        <v>193</v>
      </c>
      <c r="F326" s="146" t="s">
        <v>3703</v>
      </c>
      <c r="I326" s="147"/>
      <c r="L326" s="33"/>
      <c r="M326" s="148"/>
      <c r="T326" s="54"/>
      <c r="AT326" s="18" t="s">
        <v>193</v>
      </c>
      <c r="AU326" s="18" t="s">
        <v>206</v>
      </c>
    </row>
    <row r="327" spans="2:65" s="1" customFormat="1" ht="97.5">
      <c r="B327" s="33"/>
      <c r="D327" s="145" t="s">
        <v>561</v>
      </c>
      <c r="F327" s="181" t="s">
        <v>3705</v>
      </c>
      <c r="I327" s="147"/>
      <c r="L327" s="33"/>
      <c r="M327" s="148"/>
      <c r="T327" s="54"/>
      <c r="AT327" s="18" t="s">
        <v>561</v>
      </c>
      <c r="AU327" s="18" t="s">
        <v>206</v>
      </c>
    </row>
    <row r="328" spans="2:65" s="12" customFormat="1">
      <c r="B328" s="151"/>
      <c r="D328" s="145" t="s">
        <v>197</v>
      </c>
      <c r="E328" s="152" t="s">
        <v>19</v>
      </c>
      <c r="F328" s="153" t="s">
        <v>76</v>
      </c>
      <c r="H328" s="154">
        <v>1</v>
      </c>
      <c r="I328" s="155"/>
      <c r="L328" s="151"/>
      <c r="M328" s="156"/>
      <c r="T328" s="157"/>
      <c r="AT328" s="152" t="s">
        <v>197</v>
      </c>
      <c r="AU328" s="152" t="s">
        <v>206</v>
      </c>
      <c r="AV328" s="12" t="s">
        <v>78</v>
      </c>
      <c r="AW328" s="12" t="s">
        <v>31</v>
      </c>
      <c r="AX328" s="12" t="s">
        <v>76</v>
      </c>
      <c r="AY328" s="152" t="s">
        <v>184</v>
      </c>
    </row>
    <row r="329" spans="2:65" s="11" customFormat="1" ht="25.9" customHeight="1">
      <c r="B329" s="120"/>
      <c r="D329" s="121" t="s">
        <v>68</v>
      </c>
      <c r="E329" s="122" t="s">
        <v>557</v>
      </c>
      <c r="F329" s="122" t="s">
        <v>1232</v>
      </c>
      <c r="I329" s="123"/>
      <c r="J329" s="124">
        <f>BK329</f>
        <v>0</v>
      </c>
      <c r="L329" s="120"/>
      <c r="M329" s="125"/>
      <c r="P329" s="126">
        <f>P330</f>
        <v>0</v>
      </c>
      <c r="R329" s="126">
        <f>R330</f>
        <v>24.132290000000001</v>
      </c>
      <c r="T329" s="127">
        <f>T330</f>
        <v>0</v>
      </c>
      <c r="AR329" s="121" t="s">
        <v>206</v>
      </c>
      <c r="AT329" s="128" t="s">
        <v>68</v>
      </c>
      <c r="AU329" s="128" t="s">
        <v>69</v>
      </c>
      <c r="AY329" s="121" t="s">
        <v>184</v>
      </c>
      <c r="BK329" s="129">
        <f>BK330</f>
        <v>0</v>
      </c>
    </row>
    <row r="330" spans="2:65" s="11" customFormat="1" ht="22.9" customHeight="1">
      <c r="B330" s="120"/>
      <c r="D330" s="121" t="s">
        <v>68</v>
      </c>
      <c r="E330" s="130" t="s">
        <v>2988</v>
      </c>
      <c r="F330" s="130" t="s">
        <v>2989</v>
      </c>
      <c r="I330" s="123"/>
      <c r="J330" s="131">
        <f>BK330</f>
        <v>0</v>
      </c>
      <c r="L330" s="120"/>
      <c r="M330" s="125"/>
      <c r="P330" s="126">
        <f>SUM(P331:P360)</f>
        <v>0</v>
      </c>
      <c r="R330" s="126">
        <f>SUM(R331:R360)</f>
        <v>24.132290000000001</v>
      </c>
      <c r="T330" s="127">
        <f>SUM(T331:T360)</f>
        <v>0</v>
      </c>
      <c r="AR330" s="121" t="s">
        <v>206</v>
      </c>
      <c r="AT330" s="128" t="s">
        <v>68</v>
      </c>
      <c r="AU330" s="128" t="s">
        <v>76</v>
      </c>
      <c r="AY330" s="121" t="s">
        <v>184</v>
      </c>
      <c r="BK330" s="129">
        <f>SUM(BK331:BK360)</f>
        <v>0</v>
      </c>
    </row>
    <row r="331" spans="2:65" s="1" customFormat="1" ht="21.75" customHeight="1">
      <c r="B331" s="33"/>
      <c r="C331" s="132" t="s">
        <v>720</v>
      </c>
      <c r="D331" s="132" t="s">
        <v>186</v>
      </c>
      <c r="E331" s="133" t="s">
        <v>2990</v>
      </c>
      <c r="F331" s="134" t="s">
        <v>2991</v>
      </c>
      <c r="G331" s="135" t="s">
        <v>2992</v>
      </c>
      <c r="H331" s="136">
        <v>0.1</v>
      </c>
      <c r="I331" s="137"/>
      <c r="J331" s="138">
        <f>ROUND(I331*H331,2)</f>
        <v>0</v>
      </c>
      <c r="K331" s="134" t="s">
        <v>190</v>
      </c>
      <c r="L331" s="33"/>
      <c r="M331" s="139" t="s">
        <v>19</v>
      </c>
      <c r="N331" s="140" t="s">
        <v>40</v>
      </c>
      <c r="P331" s="141">
        <f>O331*H331</f>
        <v>0</v>
      </c>
      <c r="Q331" s="141">
        <v>9.9000000000000008E-3</v>
      </c>
      <c r="R331" s="141">
        <f>Q331*H331</f>
        <v>9.9000000000000021E-4</v>
      </c>
      <c r="S331" s="141">
        <v>0</v>
      </c>
      <c r="T331" s="142">
        <f>S331*H331</f>
        <v>0</v>
      </c>
      <c r="AR331" s="143" t="s">
        <v>661</v>
      </c>
      <c r="AT331" s="143" t="s">
        <v>186</v>
      </c>
      <c r="AU331" s="143" t="s">
        <v>78</v>
      </c>
      <c r="AY331" s="18" t="s">
        <v>184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8" t="s">
        <v>76</v>
      </c>
      <c r="BK331" s="144">
        <f>ROUND(I331*H331,2)</f>
        <v>0</v>
      </c>
      <c r="BL331" s="18" t="s">
        <v>661</v>
      </c>
      <c r="BM331" s="143" t="s">
        <v>3706</v>
      </c>
    </row>
    <row r="332" spans="2:65" s="1" customFormat="1">
      <c r="B332" s="33"/>
      <c r="D332" s="145" t="s">
        <v>193</v>
      </c>
      <c r="F332" s="146" t="s">
        <v>2994</v>
      </c>
      <c r="I332" s="147"/>
      <c r="L332" s="33"/>
      <c r="M332" s="148"/>
      <c r="T332" s="54"/>
      <c r="AT332" s="18" t="s">
        <v>193</v>
      </c>
      <c r="AU332" s="18" t="s">
        <v>78</v>
      </c>
    </row>
    <row r="333" spans="2:65" s="1" customFormat="1">
      <c r="B333" s="33"/>
      <c r="D333" s="149" t="s">
        <v>195</v>
      </c>
      <c r="F333" s="150" t="s">
        <v>2995</v>
      </c>
      <c r="I333" s="147"/>
      <c r="L333" s="33"/>
      <c r="M333" s="148"/>
      <c r="T333" s="54"/>
      <c r="AT333" s="18" t="s">
        <v>195</v>
      </c>
      <c r="AU333" s="18" t="s">
        <v>78</v>
      </c>
    </row>
    <row r="334" spans="2:65" s="1" customFormat="1" ht="16.5" customHeight="1">
      <c r="B334" s="33"/>
      <c r="C334" s="171" t="s">
        <v>733</v>
      </c>
      <c r="D334" s="171" t="s">
        <v>557</v>
      </c>
      <c r="E334" s="172" t="s">
        <v>3707</v>
      </c>
      <c r="F334" s="173" t="s">
        <v>3708</v>
      </c>
      <c r="G334" s="174" t="s">
        <v>328</v>
      </c>
      <c r="H334" s="175">
        <v>10</v>
      </c>
      <c r="I334" s="176"/>
      <c r="J334" s="177">
        <f>ROUND(I334*H334,2)</f>
        <v>0</v>
      </c>
      <c r="K334" s="173" t="s">
        <v>190</v>
      </c>
      <c r="L334" s="178"/>
      <c r="M334" s="179" t="s">
        <v>19</v>
      </c>
      <c r="N334" s="180" t="s">
        <v>40</v>
      </c>
      <c r="P334" s="141">
        <f>O334*H334</f>
        <v>0</v>
      </c>
      <c r="Q334" s="141">
        <v>1.311E-2</v>
      </c>
      <c r="R334" s="141">
        <f>Q334*H334</f>
        <v>0.13109999999999999</v>
      </c>
      <c r="S334" s="141">
        <v>0</v>
      </c>
      <c r="T334" s="142">
        <f>S334*H334</f>
        <v>0</v>
      </c>
      <c r="AR334" s="143" t="s">
        <v>3709</v>
      </c>
      <c r="AT334" s="143" t="s">
        <v>557</v>
      </c>
      <c r="AU334" s="143" t="s">
        <v>78</v>
      </c>
      <c r="AY334" s="18" t="s">
        <v>184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8" t="s">
        <v>76</v>
      </c>
      <c r="BK334" s="144">
        <f>ROUND(I334*H334,2)</f>
        <v>0</v>
      </c>
      <c r="BL334" s="18" t="s">
        <v>661</v>
      </c>
      <c r="BM334" s="143" t="s">
        <v>3710</v>
      </c>
    </row>
    <row r="335" spans="2:65" s="1" customFormat="1">
      <c r="B335" s="33"/>
      <c r="D335" s="145" t="s">
        <v>193</v>
      </c>
      <c r="F335" s="146" t="s">
        <v>3708</v>
      </c>
      <c r="I335" s="147"/>
      <c r="L335" s="33"/>
      <c r="M335" s="148"/>
      <c r="T335" s="54"/>
      <c r="AT335" s="18" t="s">
        <v>193</v>
      </c>
      <c r="AU335" s="18" t="s">
        <v>78</v>
      </c>
    </row>
    <row r="336" spans="2:65" s="12" customFormat="1">
      <c r="B336" s="151"/>
      <c r="D336" s="145" t="s">
        <v>197</v>
      </c>
      <c r="E336" s="152" t="s">
        <v>19</v>
      </c>
      <c r="F336" s="153" t="s">
        <v>3711</v>
      </c>
      <c r="H336" s="154">
        <v>10</v>
      </c>
      <c r="I336" s="155"/>
      <c r="L336" s="151"/>
      <c r="M336" s="156"/>
      <c r="T336" s="157"/>
      <c r="AT336" s="152" t="s">
        <v>197</v>
      </c>
      <c r="AU336" s="152" t="s">
        <v>78</v>
      </c>
      <c r="AV336" s="12" t="s">
        <v>78</v>
      </c>
      <c r="AW336" s="12" t="s">
        <v>31</v>
      </c>
      <c r="AX336" s="12" t="s">
        <v>76</v>
      </c>
      <c r="AY336" s="152" t="s">
        <v>184</v>
      </c>
    </row>
    <row r="337" spans="2:65" s="1" customFormat="1" ht="16.5" customHeight="1">
      <c r="B337" s="33"/>
      <c r="C337" s="171" t="s">
        <v>740</v>
      </c>
      <c r="D337" s="171" t="s">
        <v>557</v>
      </c>
      <c r="E337" s="172" t="s">
        <v>2997</v>
      </c>
      <c r="F337" s="173" t="s">
        <v>2998</v>
      </c>
      <c r="G337" s="174" t="s">
        <v>328</v>
      </c>
      <c r="H337" s="175">
        <v>10</v>
      </c>
      <c r="I337" s="176"/>
      <c r="J337" s="177">
        <f>ROUND(I337*H337,2)</f>
        <v>0</v>
      </c>
      <c r="K337" s="173" t="s">
        <v>190</v>
      </c>
      <c r="L337" s="178"/>
      <c r="M337" s="179" t="s">
        <v>19</v>
      </c>
      <c r="N337" s="180" t="s">
        <v>40</v>
      </c>
      <c r="P337" s="141">
        <f>O337*H337</f>
        <v>0</v>
      </c>
      <c r="Q337" s="141">
        <v>2.0000000000000002E-5</v>
      </c>
      <c r="R337" s="141">
        <f>Q337*H337</f>
        <v>2.0000000000000001E-4</v>
      </c>
      <c r="S337" s="141">
        <v>0</v>
      </c>
      <c r="T337" s="142">
        <f>S337*H337</f>
        <v>0</v>
      </c>
      <c r="AR337" s="143" t="s">
        <v>238</v>
      </c>
      <c r="AT337" s="143" t="s">
        <v>557</v>
      </c>
      <c r="AU337" s="143" t="s">
        <v>78</v>
      </c>
      <c r="AY337" s="18" t="s">
        <v>184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8" t="s">
        <v>76</v>
      </c>
      <c r="BK337" s="144">
        <f>ROUND(I337*H337,2)</f>
        <v>0</v>
      </c>
      <c r="BL337" s="18" t="s">
        <v>191</v>
      </c>
      <c r="BM337" s="143" t="s">
        <v>3712</v>
      </c>
    </row>
    <row r="338" spans="2:65" s="1" customFormat="1">
      <c r="B338" s="33"/>
      <c r="D338" s="145" t="s">
        <v>193</v>
      </c>
      <c r="F338" s="146" t="s">
        <v>2998</v>
      </c>
      <c r="I338" s="147"/>
      <c r="L338" s="33"/>
      <c r="M338" s="148"/>
      <c r="T338" s="54"/>
      <c r="AT338" s="18" t="s">
        <v>193</v>
      </c>
      <c r="AU338" s="18" t="s">
        <v>78</v>
      </c>
    </row>
    <row r="339" spans="2:65" s="1" customFormat="1" ht="19.5">
      <c r="B339" s="33"/>
      <c r="D339" s="145" t="s">
        <v>561</v>
      </c>
      <c r="F339" s="181" t="s">
        <v>3000</v>
      </c>
      <c r="I339" s="147"/>
      <c r="L339" s="33"/>
      <c r="M339" s="148"/>
      <c r="T339" s="54"/>
      <c r="AT339" s="18" t="s">
        <v>561</v>
      </c>
      <c r="AU339" s="18" t="s">
        <v>78</v>
      </c>
    </row>
    <row r="340" spans="2:65" s="1" customFormat="1" ht="24.2" customHeight="1">
      <c r="B340" s="33"/>
      <c r="C340" s="132" t="s">
        <v>753</v>
      </c>
      <c r="D340" s="132" t="s">
        <v>186</v>
      </c>
      <c r="E340" s="133" t="s">
        <v>3001</v>
      </c>
      <c r="F340" s="134" t="s">
        <v>3002</v>
      </c>
      <c r="G340" s="135" t="s">
        <v>328</v>
      </c>
      <c r="H340" s="136">
        <v>100</v>
      </c>
      <c r="I340" s="137"/>
      <c r="J340" s="138">
        <f>ROUND(I340*H340,2)</f>
        <v>0</v>
      </c>
      <c r="K340" s="134" t="s">
        <v>190</v>
      </c>
      <c r="L340" s="33"/>
      <c r="M340" s="139" t="s">
        <v>19</v>
      </c>
      <c r="N340" s="140" t="s">
        <v>40</v>
      </c>
      <c r="P340" s="141">
        <f>O340*H340</f>
        <v>0</v>
      </c>
      <c r="Q340" s="141">
        <v>0</v>
      </c>
      <c r="R340" s="141">
        <f>Q340*H340</f>
        <v>0</v>
      </c>
      <c r="S340" s="141">
        <v>0</v>
      </c>
      <c r="T340" s="142">
        <f>S340*H340</f>
        <v>0</v>
      </c>
      <c r="AR340" s="143" t="s">
        <v>661</v>
      </c>
      <c r="AT340" s="143" t="s">
        <v>186</v>
      </c>
      <c r="AU340" s="143" t="s">
        <v>78</v>
      </c>
      <c r="AY340" s="18" t="s">
        <v>184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8" t="s">
        <v>76</v>
      </c>
      <c r="BK340" s="144">
        <f>ROUND(I340*H340,2)</f>
        <v>0</v>
      </c>
      <c r="BL340" s="18" t="s">
        <v>661</v>
      </c>
      <c r="BM340" s="143" t="s">
        <v>3713</v>
      </c>
    </row>
    <row r="341" spans="2:65" s="1" customFormat="1" ht="39">
      <c r="B341" s="33"/>
      <c r="D341" s="145" t="s">
        <v>193</v>
      </c>
      <c r="F341" s="146" t="s">
        <v>3004</v>
      </c>
      <c r="I341" s="147"/>
      <c r="L341" s="33"/>
      <c r="M341" s="148"/>
      <c r="T341" s="54"/>
      <c r="AT341" s="18" t="s">
        <v>193</v>
      </c>
      <c r="AU341" s="18" t="s">
        <v>78</v>
      </c>
    </row>
    <row r="342" spans="2:65" s="1" customFormat="1">
      <c r="B342" s="33"/>
      <c r="D342" s="149" t="s">
        <v>195</v>
      </c>
      <c r="F342" s="150" t="s">
        <v>3005</v>
      </c>
      <c r="I342" s="147"/>
      <c r="L342" s="33"/>
      <c r="M342" s="148"/>
      <c r="T342" s="54"/>
      <c r="AT342" s="18" t="s">
        <v>195</v>
      </c>
      <c r="AU342" s="18" t="s">
        <v>78</v>
      </c>
    </row>
    <row r="343" spans="2:65" s="1" customFormat="1" ht="24.2" customHeight="1">
      <c r="B343" s="33"/>
      <c r="C343" s="132" t="s">
        <v>771</v>
      </c>
      <c r="D343" s="132" t="s">
        <v>186</v>
      </c>
      <c r="E343" s="133" t="s">
        <v>3006</v>
      </c>
      <c r="F343" s="134" t="s">
        <v>3007</v>
      </c>
      <c r="G343" s="135" t="s">
        <v>189</v>
      </c>
      <c r="H343" s="136">
        <v>15</v>
      </c>
      <c r="I343" s="137"/>
      <c r="J343" s="138">
        <f>ROUND(I343*H343,2)</f>
        <v>0</v>
      </c>
      <c r="K343" s="134" t="s">
        <v>190</v>
      </c>
      <c r="L343" s="33"/>
      <c r="M343" s="139" t="s">
        <v>19</v>
      </c>
      <c r="N343" s="140" t="s">
        <v>40</v>
      </c>
      <c r="P343" s="141">
        <f>O343*H343</f>
        <v>0</v>
      </c>
      <c r="Q343" s="141">
        <v>0</v>
      </c>
      <c r="R343" s="141">
        <f>Q343*H343</f>
        <v>0</v>
      </c>
      <c r="S343" s="141">
        <v>0</v>
      </c>
      <c r="T343" s="142">
        <f>S343*H343</f>
        <v>0</v>
      </c>
      <c r="AR343" s="143" t="s">
        <v>661</v>
      </c>
      <c r="AT343" s="143" t="s">
        <v>186</v>
      </c>
      <c r="AU343" s="143" t="s">
        <v>78</v>
      </c>
      <c r="AY343" s="18" t="s">
        <v>184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8" t="s">
        <v>76</v>
      </c>
      <c r="BK343" s="144">
        <f>ROUND(I343*H343,2)</f>
        <v>0</v>
      </c>
      <c r="BL343" s="18" t="s">
        <v>661</v>
      </c>
      <c r="BM343" s="143" t="s">
        <v>3714</v>
      </c>
    </row>
    <row r="344" spans="2:65" s="1" customFormat="1">
      <c r="B344" s="33"/>
      <c r="D344" s="145" t="s">
        <v>193</v>
      </c>
      <c r="F344" s="146" t="s">
        <v>3009</v>
      </c>
      <c r="I344" s="147"/>
      <c r="L344" s="33"/>
      <c r="M344" s="148"/>
      <c r="T344" s="54"/>
      <c r="AT344" s="18" t="s">
        <v>193</v>
      </c>
      <c r="AU344" s="18" t="s">
        <v>78</v>
      </c>
    </row>
    <row r="345" spans="2:65" s="1" customFormat="1">
      <c r="B345" s="33"/>
      <c r="D345" s="149" t="s">
        <v>195</v>
      </c>
      <c r="F345" s="150" t="s">
        <v>3010</v>
      </c>
      <c r="I345" s="147"/>
      <c r="L345" s="33"/>
      <c r="M345" s="148"/>
      <c r="T345" s="54"/>
      <c r="AT345" s="18" t="s">
        <v>195</v>
      </c>
      <c r="AU345" s="18" t="s">
        <v>78</v>
      </c>
    </row>
    <row r="346" spans="2:65" s="12" customFormat="1">
      <c r="B346" s="151"/>
      <c r="D346" s="145" t="s">
        <v>197</v>
      </c>
      <c r="E346" s="152" t="s">
        <v>19</v>
      </c>
      <c r="F346" s="153" t="s">
        <v>3715</v>
      </c>
      <c r="H346" s="154">
        <v>15</v>
      </c>
      <c r="I346" s="155"/>
      <c r="L346" s="151"/>
      <c r="M346" s="156"/>
      <c r="T346" s="157"/>
      <c r="AT346" s="152" t="s">
        <v>197</v>
      </c>
      <c r="AU346" s="152" t="s">
        <v>78</v>
      </c>
      <c r="AV346" s="12" t="s">
        <v>78</v>
      </c>
      <c r="AW346" s="12" t="s">
        <v>31</v>
      </c>
      <c r="AX346" s="12" t="s">
        <v>76</v>
      </c>
      <c r="AY346" s="152" t="s">
        <v>184</v>
      </c>
    </row>
    <row r="347" spans="2:65" s="1" customFormat="1" ht="24.2" customHeight="1">
      <c r="B347" s="33"/>
      <c r="C347" s="132" t="s">
        <v>789</v>
      </c>
      <c r="D347" s="132" t="s">
        <v>186</v>
      </c>
      <c r="E347" s="133" t="s">
        <v>3012</v>
      </c>
      <c r="F347" s="134" t="s">
        <v>3013</v>
      </c>
      <c r="G347" s="135" t="s">
        <v>328</v>
      </c>
      <c r="H347" s="136">
        <v>100</v>
      </c>
      <c r="I347" s="137"/>
      <c r="J347" s="138">
        <f>ROUND(I347*H347,2)</f>
        <v>0</v>
      </c>
      <c r="K347" s="134" t="s">
        <v>190</v>
      </c>
      <c r="L347" s="33"/>
      <c r="M347" s="139" t="s">
        <v>19</v>
      </c>
      <c r="N347" s="140" t="s">
        <v>40</v>
      </c>
      <c r="P347" s="141">
        <f>O347*H347</f>
        <v>0</v>
      </c>
      <c r="Q347" s="141">
        <v>0</v>
      </c>
      <c r="R347" s="141">
        <f>Q347*H347</f>
        <v>0</v>
      </c>
      <c r="S347" s="141">
        <v>0</v>
      </c>
      <c r="T347" s="142">
        <f>S347*H347</f>
        <v>0</v>
      </c>
      <c r="AR347" s="143" t="s">
        <v>661</v>
      </c>
      <c r="AT347" s="143" t="s">
        <v>186</v>
      </c>
      <c r="AU347" s="143" t="s">
        <v>78</v>
      </c>
      <c r="AY347" s="18" t="s">
        <v>184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8" t="s">
        <v>76</v>
      </c>
      <c r="BK347" s="144">
        <f>ROUND(I347*H347,2)</f>
        <v>0</v>
      </c>
      <c r="BL347" s="18" t="s">
        <v>661</v>
      </c>
      <c r="BM347" s="143" t="s">
        <v>3716</v>
      </c>
    </row>
    <row r="348" spans="2:65" s="1" customFormat="1" ht="39">
      <c r="B348" s="33"/>
      <c r="D348" s="145" t="s">
        <v>193</v>
      </c>
      <c r="F348" s="146" t="s">
        <v>3015</v>
      </c>
      <c r="I348" s="147"/>
      <c r="L348" s="33"/>
      <c r="M348" s="148"/>
      <c r="T348" s="54"/>
      <c r="AT348" s="18" t="s">
        <v>193</v>
      </c>
      <c r="AU348" s="18" t="s">
        <v>78</v>
      </c>
    </row>
    <row r="349" spans="2:65" s="1" customFormat="1">
      <c r="B349" s="33"/>
      <c r="D349" s="149" t="s">
        <v>195</v>
      </c>
      <c r="F349" s="150" t="s">
        <v>3016</v>
      </c>
      <c r="I349" s="147"/>
      <c r="L349" s="33"/>
      <c r="M349" s="148"/>
      <c r="T349" s="54"/>
      <c r="AT349" s="18" t="s">
        <v>195</v>
      </c>
      <c r="AU349" s="18" t="s">
        <v>78</v>
      </c>
    </row>
    <row r="350" spans="2:65" s="1" customFormat="1" ht="24.2" customHeight="1">
      <c r="B350" s="33"/>
      <c r="C350" s="132" t="s">
        <v>795</v>
      </c>
      <c r="D350" s="132" t="s">
        <v>186</v>
      </c>
      <c r="E350" s="133" t="s">
        <v>3017</v>
      </c>
      <c r="F350" s="134" t="s">
        <v>3018</v>
      </c>
      <c r="G350" s="135" t="s">
        <v>328</v>
      </c>
      <c r="H350" s="136">
        <v>100</v>
      </c>
      <c r="I350" s="137"/>
      <c r="J350" s="138">
        <f>ROUND(I350*H350,2)</f>
        <v>0</v>
      </c>
      <c r="K350" s="134" t="s">
        <v>190</v>
      </c>
      <c r="L350" s="33"/>
      <c r="M350" s="139" t="s">
        <v>19</v>
      </c>
      <c r="N350" s="140" t="s">
        <v>40</v>
      </c>
      <c r="P350" s="141">
        <f>O350*H350</f>
        <v>0</v>
      </c>
      <c r="Q350" s="141">
        <v>0</v>
      </c>
      <c r="R350" s="141">
        <f>Q350*H350</f>
        <v>0</v>
      </c>
      <c r="S350" s="141">
        <v>0</v>
      </c>
      <c r="T350" s="142">
        <f>S350*H350</f>
        <v>0</v>
      </c>
      <c r="AR350" s="143" t="s">
        <v>661</v>
      </c>
      <c r="AT350" s="143" t="s">
        <v>186</v>
      </c>
      <c r="AU350" s="143" t="s">
        <v>78</v>
      </c>
      <c r="AY350" s="18" t="s">
        <v>184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8" t="s">
        <v>76</v>
      </c>
      <c r="BK350" s="144">
        <f>ROUND(I350*H350,2)</f>
        <v>0</v>
      </c>
      <c r="BL350" s="18" t="s">
        <v>661</v>
      </c>
      <c r="BM350" s="143" t="s">
        <v>3717</v>
      </c>
    </row>
    <row r="351" spans="2:65" s="1" customFormat="1" ht="19.5">
      <c r="B351" s="33"/>
      <c r="D351" s="145" t="s">
        <v>193</v>
      </c>
      <c r="F351" s="146" t="s">
        <v>3020</v>
      </c>
      <c r="I351" s="147"/>
      <c r="L351" s="33"/>
      <c r="M351" s="148"/>
      <c r="T351" s="54"/>
      <c r="AT351" s="18" t="s">
        <v>193</v>
      </c>
      <c r="AU351" s="18" t="s">
        <v>78</v>
      </c>
    </row>
    <row r="352" spans="2:65" s="1" customFormat="1">
      <c r="B352" s="33"/>
      <c r="D352" s="149" t="s">
        <v>195</v>
      </c>
      <c r="F352" s="150" t="s">
        <v>3021</v>
      </c>
      <c r="I352" s="147"/>
      <c r="L352" s="33"/>
      <c r="M352" s="148"/>
      <c r="T352" s="54"/>
      <c r="AT352" s="18" t="s">
        <v>195</v>
      </c>
      <c r="AU352" s="18" t="s">
        <v>78</v>
      </c>
    </row>
    <row r="353" spans="2:65" s="12" customFormat="1">
      <c r="B353" s="151"/>
      <c r="D353" s="145" t="s">
        <v>197</v>
      </c>
      <c r="E353" s="152" t="s">
        <v>19</v>
      </c>
      <c r="F353" s="153" t="s">
        <v>987</v>
      </c>
      <c r="H353" s="154">
        <v>100</v>
      </c>
      <c r="I353" s="155"/>
      <c r="L353" s="151"/>
      <c r="M353" s="156"/>
      <c r="T353" s="157"/>
      <c r="AT353" s="152" t="s">
        <v>197</v>
      </c>
      <c r="AU353" s="152" t="s">
        <v>78</v>
      </c>
      <c r="AV353" s="12" t="s">
        <v>78</v>
      </c>
      <c r="AW353" s="12" t="s">
        <v>31</v>
      </c>
      <c r="AX353" s="12" t="s">
        <v>76</v>
      </c>
      <c r="AY353" s="152" t="s">
        <v>184</v>
      </c>
    </row>
    <row r="354" spans="2:65" s="1" customFormat="1" ht="24.2" customHeight="1">
      <c r="B354" s="33"/>
      <c r="C354" s="132" t="s">
        <v>810</v>
      </c>
      <c r="D354" s="132" t="s">
        <v>186</v>
      </c>
      <c r="E354" s="133" t="s">
        <v>311</v>
      </c>
      <c r="F354" s="134" t="s">
        <v>312</v>
      </c>
      <c r="G354" s="135" t="s">
        <v>313</v>
      </c>
      <c r="H354" s="136">
        <v>24</v>
      </c>
      <c r="I354" s="137"/>
      <c r="J354" s="138">
        <f>ROUND(I354*H354,2)</f>
        <v>0</v>
      </c>
      <c r="K354" s="134" t="s">
        <v>190</v>
      </c>
      <c r="L354" s="33"/>
      <c r="M354" s="139" t="s">
        <v>19</v>
      </c>
      <c r="N354" s="140" t="s">
        <v>40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191</v>
      </c>
      <c r="AT354" s="143" t="s">
        <v>186</v>
      </c>
      <c r="AU354" s="143" t="s">
        <v>78</v>
      </c>
      <c r="AY354" s="18" t="s">
        <v>184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8" t="s">
        <v>76</v>
      </c>
      <c r="BK354" s="144">
        <f>ROUND(I354*H354,2)</f>
        <v>0</v>
      </c>
      <c r="BL354" s="18" t="s">
        <v>191</v>
      </c>
      <c r="BM354" s="143" t="s">
        <v>3718</v>
      </c>
    </row>
    <row r="355" spans="2:65" s="1" customFormat="1" ht="29.25">
      <c r="B355" s="33"/>
      <c r="D355" s="145" t="s">
        <v>193</v>
      </c>
      <c r="F355" s="146" t="s">
        <v>315</v>
      </c>
      <c r="I355" s="147"/>
      <c r="L355" s="33"/>
      <c r="M355" s="148"/>
      <c r="T355" s="54"/>
      <c r="AT355" s="18" t="s">
        <v>193</v>
      </c>
      <c r="AU355" s="18" t="s">
        <v>78</v>
      </c>
    </row>
    <row r="356" spans="2:65" s="1" customFormat="1">
      <c r="B356" s="33"/>
      <c r="D356" s="149" t="s">
        <v>195</v>
      </c>
      <c r="F356" s="150" t="s">
        <v>316</v>
      </c>
      <c r="I356" s="147"/>
      <c r="L356" s="33"/>
      <c r="M356" s="148"/>
      <c r="T356" s="54"/>
      <c r="AT356" s="18" t="s">
        <v>195</v>
      </c>
      <c r="AU356" s="18" t="s">
        <v>78</v>
      </c>
    </row>
    <row r="357" spans="2:65" s="12" customFormat="1">
      <c r="B357" s="151"/>
      <c r="D357" s="145" t="s">
        <v>197</v>
      </c>
      <c r="E357" s="152" t="s">
        <v>19</v>
      </c>
      <c r="F357" s="153" t="s">
        <v>3719</v>
      </c>
      <c r="H357" s="154">
        <v>24</v>
      </c>
      <c r="I357" s="155"/>
      <c r="L357" s="151"/>
      <c r="M357" s="156"/>
      <c r="T357" s="157"/>
      <c r="AT357" s="152" t="s">
        <v>197</v>
      </c>
      <c r="AU357" s="152" t="s">
        <v>78</v>
      </c>
      <c r="AV357" s="12" t="s">
        <v>78</v>
      </c>
      <c r="AW357" s="12" t="s">
        <v>31</v>
      </c>
      <c r="AX357" s="12" t="s">
        <v>76</v>
      </c>
      <c r="AY357" s="152" t="s">
        <v>184</v>
      </c>
    </row>
    <row r="358" spans="2:65" s="1" customFormat="1" ht="16.5" customHeight="1">
      <c r="B358" s="33"/>
      <c r="C358" s="171" t="s">
        <v>819</v>
      </c>
      <c r="D358" s="171" t="s">
        <v>557</v>
      </c>
      <c r="E358" s="172" t="s">
        <v>2005</v>
      </c>
      <c r="F358" s="173" t="s">
        <v>2006</v>
      </c>
      <c r="G358" s="174" t="s">
        <v>313</v>
      </c>
      <c r="H358" s="175">
        <v>24</v>
      </c>
      <c r="I358" s="176"/>
      <c r="J358" s="177">
        <f>ROUND(I358*H358,2)</f>
        <v>0</v>
      </c>
      <c r="K358" s="173" t="s">
        <v>190</v>
      </c>
      <c r="L358" s="178"/>
      <c r="M358" s="179" t="s">
        <v>19</v>
      </c>
      <c r="N358" s="180" t="s">
        <v>40</v>
      </c>
      <c r="P358" s="141">
        <f>O358*H358</f>
        <v>0</v>
      </c>
      <c r="Q358" s="141">
        <v>1</v>
      </c>
      <c r="R358" s="141">
        <f>Q358*H358</f>
        <v>24</v>
      </c>
      <c r="S358" s="141">
        <v>0</v>
      </c>
      <c r="T358" s="142">
        <f>S358*H358</f>
        <v>0</v>
      </c>
      <c r="AR358" s="143" t="s">
        <v>238</v>
      </c>
      <c r="AT358" s="143" t="s">
        <v>557</v>
      </c>
      <c r="AU358" s="143" t="s">
        <v>78</v>
      </c>
      <c r="AY358" s="18" t="s">
        <v>184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8" t="s">
        <v>76</v>
      </c>
      <c r="BK358" s="144">
        <f>ROUND(I358*H358,2)</f>
        <v>0</v>
      </c>
      <c r="BL358" s="18" t="s">
        <v>191</v>
      </c>
      <c r="BM358" s="143" t="s">
        <v>3720</v>
      </c>
    </row>
    <row r="359" spans="2:65" s="1" customFormat="1">
      <c r="B359" s="33"/>
      <c r="D359" s="145" t="s">
        <v>193</v>
      </c>
      <c r="F359" s="146" t="s">
        <v>2006</v>
      </c>
      <c r="I359" s="147"/>
      <c r="L359" s="33"/>
      <c r="M359" s="148"/>
      <c r="T359" s="54"/>
      <c r="AT359" s="18" t="s">
        <v>193</v>
      </c>
      <c r="AU359" s="18" t="s">
        <v>78</v>
      </c>
    </row>
    <row r="360" spans="2:65" s="12" customFormat="1">
      <c r="B360" s="151"/>
      <c r="D360" s="145" t="s">
        <v>197</v>
      </c>
      <c r="E360" s="152" t="s">
        <v>19</v>
      </c>
      <c r="F360" s="153" t="s">
        <v>3721</v>
      </c>
      <c r="H360" s="154">
        <v>24</v>
      </c>
      <c r="I360" s="155"/>
      <c r="L360" s="151"/>
      <c r="M360" s="189"/>
      <c r="N360" s="190"/>
      <c r="O360" s="190"/>
      <c r="P360" s="190"/>
      <c r="Q360" s="190"/>
      <c r="R360" s="190"/>
      <c r="S360" s="190"/>
      <c r="T360" s="191"/>
      <c r="AT360" s="152" t="s">
        <v>197</v>
      </c>
      <c r="AU360" s="152" t="s">
        <v>78</v>
      </c>
      <c r="AV360" s="12" t="s">
        <v>78</v>
      </c>
      <c r="AW360" s="12" t="s">
        <v>31</v>
      </c>
      <c r="AX360" s="12" t="s">
        <v>76</v>
      </c>
      <c r="AY360" s="152" t="s">
        <v>184</v>
      </c>
    </row>
    <row r="361" spans="2:65" s="1" customFormat="1" ht="6.95" customHeight="1">
      <c r="B361" s="42"/>
      <c r="C361" s="43"/>
      <c r="D361" s="43"/>
      <c r="E361" s="43"/>
      <c r="F361" s="43"/>
      <c r="G361" s="43"/>
      <c r="H361" s="43"/>
      <c r="I361" s="43"/>
      <c r="J361" s="43"/>
      <c r="K361" s="43"/>
      <c r="L361" s="33"/>
    </row>
  </sheetData>
  <sheetProtection algorithmName="SHA-512" hashValue="8z7lMxbSJnUbMZSb49z1vGuhycnyr1m4CQGvCl/Z4GM/8hzErZyX2UShArZbJk1D2nTwmpF/0bWZEMvZcMcctA==" saltValue="WLABjbiDUyn6/ClYHCx/SmllEKqve4fTZb3sFBjuYjVP64DX4j8Pk51dogHfBmTai2laRu+OdkSjtirnwDQWGQ==" spinCount="100000" sheet="1" objects="1" scenarios="1" formatColumns="0" formatRows="0" autoFilter="0"/>
  <autoFilter ref="C95:K360" xr:uid="{00000000-0009-0000-0000-00000C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2" r:id="rId1" xr:uid="{00000000-0004-0000-0C00-000000000000}"/>
    <hyperlink ref="F106" r:id="rId2" xr:uid="{00000000-0004-0000-0C00-000001000000}"/>
    <hyperlink ref="F109" r:id="rId3" xr:uid="{00000000-0004-0000-0C00-000002000000}"/>
    <hyperlink ref="F113" r:id="rId4" xr:uid="{00000000-0004-0000-0C00-000003000000}"/>
    <hyperlink ref="F118" r:id="rId5" xr:uid="{00000000-0004-0000-0C00-000004000000}"/>
    <hyperlink ref="F127" r:id="rId6" xr:uid="{00000000-0004-0000-0C00-000005000000}"/>
    <hyperlink ref="F133" r:id="rId7" xr:uid="{00000000-0004-0000-0C00-000006000000}"/>
    <hyperlink ref="F138" r:id="rId8" xr:uid="{00000000-0004-0000-0C00-000007000000}"/>
    <hyperlink ref="F143" r:id="rId9" xr:uid="{00000000-0004-0000-0C00-000008000000}"/>
    <hyperlink ref="F148" r:id="rId10" xr:uid="{00000000-0004-0000-0C00-000009000000}"/>
    <hyperlink ref="F151" r:id="rId11" xr:uid="{00000000-0004-0000-0C00-00000A000000}"/>
    <hyperlink ref="F154" r:id="rId12" xr:uid="{00000000-0004-0000-0C00-00000B000000}"/>
    <hyperlink ref="F157" r:id="rId13" xr:uid="{00000000-0004-0000-0C00-00000C000000}"/>
    <hyperlink ref="F160" r:id="rId14" xr:uid="{00000000-0004-0000-0C00-00000D000000}"/>
    <hyperlink ref="F163" r:id="rId15" xr:uid="{00000000-0004-0000-0C00-00000E000000}"/>
    <hyperlink ref="F166" r:id="rId16" xr:uid="{00000000-0004-0000-0C00-00000F000000}"/>
    <hyperlink ref="F169" r:id="rId17" xr:uid="{00000000-0004-0000-0C00-000010000000}"/>
    <hyperlink ref="F172" r:id="rId18" xr:uid="{00000000-0004-0000-0C00-000011000000}"/>
    <hyperlink ref="F215" r:id="rId19" xr:uid="{00000000-0004-0000-0C00-000012000000}"/>
    <hyperlink ref="F219" r:id="rId20" xr:uid="{00000000-0004-0000-0C00-000013000000}"/>
    <hyperlink ref="F222" r:id="rId21" xr:uid="{00000000-0004-0000-0C00-000014000000}"/>
    <hyperlink ref="F226" r:id="rId22" xr:uid="{00000000-0004-0000-0C00-000015000000}"/>
    <hyperlink ref="F229" r:id="rId23" xr:uid="{00000000-0004-0000-0C00-000016000000}"/>
    <hyperlink ref="F232" r:id="rId24" xr:uid="{00000000-0004-0000-0C00-000017000000}"/>
    <hyperlink ref="F235" r:id="rId25" xr:uid="{00000000-0004-0000-0C00-000018000000}"/>
    <hyperlink ref="F238" r:id="rId26" xr:uid="{00000000-0004-0000-0C00-000019000000}"/>
    <hyperlink ref="F244" r:id="rId27" xr:uid="{00000000-0004-0000-0C00-00001A000000}"/>
    <hyperlink ref="F254" r:id="rId28" xr:uid="{00000000-0004-0000-0C00-00001B000000}"/>
    <hyperlink ref="F257" r:id="rId29" xr:uid="{00000000-0004-0000-0C00-00001C000000}"/>
    <hyperlink ref="F273" r:id="rId30" xr:uid="{00000000-0004-0000-0C00-00001D000000}"/>
    <hyperlink ref="F280" r:id="rId31" xr:uid="{00000000-0004-0000-0C00-00001E000000}"/>
    <hyperlink ref="F283" r:id="rId32" xr:uid="{00000000-0004-0000-0C00-00001F000000}"/>
    <hyperlink ref="F302" r:id="rId33" xr:uid="{00000000-0004-0000-0C00-000020000000}"/>
    <hyperlink ref="F308" r:id="rId34" xr:uid="{00000000-0004-0000-0C00-000021000000}"/>
    <hyperlink ref="F333" r:id="rId35" xr:uid="{00000000-0004-0000-0C00-000022000000}"/>
    <hyperlink ref="F342" r:id="rId36" xr:uid="{00000000-0004-0000-0C00-000023000000}"/>
    <hyperlink ref="F345" r:id="rId37" xr:uid="{00000000-0004-0000-0C00-000024000000}"/>
    <hyperlink ref="F349" r:id="rId38" xr:uid="{00000000-0004-0000-0C00-000025000000}"/>
    <hyperlink ref="F352" r:id="rId39" xr:uid="{00000000-0004-0000-0C00-000026000000}"/>
    <hyperlink ref="F356" r:id="rId40" xr:uid="{00000000-0004-0000-0C00-00002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47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121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3722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3723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ROUND(J99,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ROUND((SUM(BE99:BE478)),  2)</f>
        <v>0</v>
      </c>
      <c r="I35" s="94">
        <v>0.21</v>
      </c>
      <c r="J35" s="84">
        <f>ROUND(((SUM(BE99:BE478))*I35),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ROUND((SUM(BF99:BF478)),  2)</f>
        <v>0</v>
      </c>
      <c r="I36" s="94">
        <v>0.15</v>
      </c>
      <c r="J36" s="84">
        <f>ROUND(((SUM(BF99:BF478))*I36),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ROUND((SUM(BG99:BG478)),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ROUND((SUM(BH99:BH478)),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ROUND((SUM(BI99:BI478)),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3722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D.2.1.g - Vnejsí kanalizace, vodovod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J99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2457</v>
      </c>
      <c r="E64" s="106"/>
      <c r="F64" s="106"/>
      <c r="G64" s="106"/>
      <c r="H64" s="106"/>
      <c r="I64" s="106"/>
      <c r="J64" s="107">
        <f>J100</f>
        <v>0</v>
      </c>
      <c r="L64" s="104"/>
    </row>
    <row r="65" spans="2:12" s="9" customFormat="1" ht="19.899999999999999" customHeight="1">
      <c r="B65" s="108"/>
      <c r="D65" s="109" t="s">
        <v>141</v>
      </c>
      <c r="E65" s="110"/>
      <c r="F65" s="110"/>
      <c r="G65" s="110"/>
      <c r="H65" s="110"/>
      <c r="I65" s="110"/>
      <c r="J65" s="111">
        <f>J101</f>
        <v>0</v>
      </c>
      <c r="L65" s="108"/>
    </row>
    <row r="66" spans="2:12" s="9" customFormat="1" ht="19.899999999999999" customHeight="1">
      <c r="B66" s="108"/>
      <c r="D66" s="109" t="s">
        <v>144</v>
      </c>
      <c r="E66" s="110"/>
      <c r="F66" s="110"/>
      <c r="G66" s="110"/>
      <c r="H66" s="110"/>
      <c r="I66" s="110"/>
      <c r="J66" s="111">
        <f>J203</f>
        <v>0</v>
      </c>
      <c r="L66" s="108"/>
    </row>
    <row r="67" spans="2:12" s="9" customFormat="1" ht="19.899999999999999" customHeight="1">
      <c r="B67" s="108"/>
      <c r="D67" s="109" t="s">
        <v>3724</v>
      </c>
      <c r="E67" s="110"/>
      <c r="F67" s="110"/>
      <c r="G67" s="110"/>
      <c r="H67" s="110"/>
      <c r="I67" s="110"/>
      <c r="J67" s="111">
        <f>J211</f>
        <v>0</v>
      </c>
      <c r="L67" s="108"/>
    </row>
    <row r="68" spans="2:12" s="9" customFormat="1" ht="19.899999999999999" customHeight="1">
      <c r="B68" s="108"/>
      <c r="D68" s="109" t="s">
        <v>150</v>
      </c>
      <c r="E68" s="110"/>
      <c r="F68" s="110"/>
      <c r="G68" s="110"/>
      <c r="H68" s="110"/>
      <c r="I68" s="110"/>
      <c r="J68" s="111">
        <f>J237</f>
        <v>0</v>
      </c>
      <c r="L68" s="108"/>
    </row>
    <row r="69" spans="2:12" s="9" customFormat="1" ht="19.899999999999999" customHeight="1">
      <c r="B69" s="108"/>
      <c r="D69" s="109" t="s">
        <v>3725</v>
      </c>
      <c r="E69" s="110"/>
      <c r="F69" s="110"/>
      <c r="G69" s="110"/>
      <c r="H69" s="110"/>
      <c r="I69" s="110"/>
      <c r="J69" s="111">
        <f>J352</f>
        <v>0</v>
      </c>
      <c r="L69" s="108"/>
    </row>
    <row r="70" spans="2:12" s="9" customFormat="1" ht="14.85" customHeight="1">
      <c r="B70" s="108"/>
      <c r="D70" s="109" t="s">
        <v>3726</v>
      </c>
      <c r="E70" s="110"/>
      <c r="F70" s="110"/>
      <c r="G70" s="110"/>
      <c r="H70" s="110"/>
      <c r="I70" s="110"/>
      <c r="J70" s="111">
        <f>J353</f>
        <v>0</v>
      </c>
      <c r="L70" s="108"/>
    </row>
    <row r="71" spans="2:12" s="9" customFormat="1" ht="14.85" customHeight="1">
      <c r="B71" s="108"/>
      <c r="D71" s="109" t="s">
        <v>1806</v>
      </c>
      <c r="E71" s="110"/>
      <c r="F71" s="110"/>
      <c r="G71" s="110"/>
      <c r="H71" s="110"/>
      <c r="I71" s="110"/>
      <c r="J71" s="111">
        <f>J399</f>
        <v>0</v>
      </c>
      <c r="L71" s="108"/>
    </row>
    <row r="72" spans="2:12" s="9" customFormat="1" ht="19.899999999999999" customHeight="1">
      <c r="B72" s="108"/>
      <c r="D72" s="109" t="s">
        <v>3727</v>
      </c>
      <c r="E72" s="110"/>
      <c r="F72" s="110"/>
      <c r="G72" s="110"/>
      <c r="H72" s="110"/>
      <c r="I72" s="110"/>
      <c r="J72" s="111">
        <f>J421</f>
        <v>0</v>
      </c>
      <c r="L72" s="108"/>
    </row>
    <row r="73" spans="2:12" s="9" customFormat="1" ht="19.899999999999999" customHeight="1">
      <c r="B73" s="108"/>
      <c r="D73" s="109" t="s">
        <v>1807</v>
      </c>
      <c r="E73" s="110"/>
      <c r="F73" s="110"/>
      <c r="G73" s="110"/>
      <c r="H73" s="110"/>
      <c r="I73" s="110"/>
      <c r="J73" s="111">
        <f>J434</f>
        <v>0</v>
      </c>
      <c r="L73" s="108"/>
    </row>
    <row r="74" spans="2:12" s="9" customFormat="1" ht="19.899999999999999" customHeight="1">
      <c r="B74" s="108"/>
      <c r="D74" s="109" t="s">
        <v>3728</v>
      </c>
      <c r="E74" s="110"/>
      <c r="F74" s="110"/>
      <c r="G74" s="110"/>
      <c r="H74" s="110"/>
      <c r="I74" s="110"/>
      <c r="J74" s="111">
        <f>J445</f>
        <v>0</v>
      </c>
      <c r="L74" s="108"/>
    </row>
    <row r="75" spans="2:12" s="8" customFormat="1" ht="24.95" customHeight="1">
      <c r="B75" s="104"/>
      <c r="D75" s="105" t="s">
        <v>1985</v>
      </c>
      <c r="E75" s="106"/>
      <c r="F75" s="106"/>
      <c r="G75" s="106"/>
      <c r="H75" s="106"/>
      <c r="I75" s="106"/>
      <c r="J75" s="107">
        <f>J454</f>
        <v>0</v>
      </c>
      <c r="L75" s="104"/>
    </row>
    <row r="76" spans="2:12" s="9" customFormat="1" ht="19.899999999999999" customHeight="1">
      <c r="B76" s="108"/>
      <c r="D76" s="109" t="s">
        <v>1986</v>
      </c>
      <c r="E76" s="110"/>
      <c r="F76" s="110"/>
      <c r="G76" s="110"/>
      <c r="H76" s="110"/>
      <c r="I76" s="110"/>
      <c r="J76" s="111">
        <f>J455</f>
        <v>0</v>
      </c>
      <c r="L76" s="108"/>
    </row>
    <row r="77" spans="2:12" s="9" customFormat="1" ht="19.899999999999999" customHeight="1">
      <c r="B77" s="108"/>
      <c r="D77" s="109" t="s">
        <v>3729</v>
      </c>
      <c r="E77" s="110"/>
      <c r="F77" s="110"/>
      <c r="G77" s="110"/>
      <c r="H77" s="110"/>
      <c r="I77" s="110"/>
      <c r="J77" s="111">
        <f>J462</f>
        <v>0</v>
      </c>
      <c r="L77" s="108"/>
    </row>
    <row r="78" spans="2:12" s="1" customFormat="1" ht="21.75" customHeight="1">
      <c r="B78" s="33"/>
      <c r="L78" s="33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3"/>
    </row>
    <row r="83" spans="2:12" s="1" customFormat="1" ht="6.95" customHeight="1"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33"/>
    </row>
    <row r="84" spans="2:12" s="1" customFormat="1" ht="24.95" customHeight="1">
      <c r="B84" s="33"/>
      <c r="C84" s="22" t="s">
        <v>169</v>
      </c>
      <c r="L84" s="33"/>
    </row>
    <row r="85" spans="2:12" s="1" customFormat="1" ht="6.95" customHeight="1">
      <c r="B85" s="33"/>
      <c r="L85" s="33"/>
    </row>
    <row r="86" spans="2:12" s="1" customFormat="1" ht="12" customHeight="1">
      <c r="B86" s="33"/>
      <c r="C86" s="28" t="s">
        <v>16</v>
      </c>
      <c r="L86" s="33"/>
    </row>
    <row r="87" spans="2:12" s="1" customFormat="1" ht="16.5" customHeight="1">
      <c r="B87" s="33"/>
      <c r="E87" s="323" t="str">
        <f>E7</f>
        <v>Parkovací hala HZS JPO Havlíčkův Brod</v>
      </c>
      <c r="F87" s="324"/>
      <c r="G87" s="324"/>
      <c r="H87" s="324"/>
      <c r="L87" s="33"/>
    </row>
    <row r="88" spans="2:12" ht="12" customHeight="1">
      <c r="B88" s="21"/>
      <c r="C88" s="28" t="s">
        <v>132</v>
      </c>
      <c r="L88" s="21"/>
    </row>
    <row r="89" spans="2:12" s="1" customFormat="1" ht="16.5" customHeight="1">
      <c r="B89" s="33"/>
      <c r="E89" s="323" t="s">
        <v>3722</v>
      </c>
      <c r="F89" s="322"/>
      <c r="G89" s="322"/>
      <c r="H89" s="322"/>
      <c r="L89" s="33"/>
    </row>
    <row r="90" spans="2:12" s="1" customFormat="1" ht="12" customHeight="1">
      <c r="B90" s="33"/>
      <c r="C90" s="28" t="s">
        <v>134</v>
      </c>
      <c r="L90" s="33"/>
    </row>
    <row r="91" spans="2:12" s="1" customFormat="1" ht="16.5" customHeight="1">
      <c r="B91" s="33"/>
      <c r="E91" s="318" t="str">
        <f>E11</f>
        <v>D.2.1.g - Vnejsí kanalizace, vodovod</v>
      </c>
      <c r="F91" s="322"/>
      <c r="G91" s="322"/>
      <c r="H91" s="322"/>
      <c r="L91" s="33"/>
    </row>
    <row r="92" spans="2:12" s="1" customFormat="1" ht="6.95" customHeight="1">
      <c r="B92" s="33"/>
      <c r="L92" s="33"/>
    </row>
    <row r="93" spans="2:12" s="1" customFormat="1" ht="12" customHeight="1">
      <c r="B93" s="33"/>
      <c r="C93" s="28" t="s">
        <v>21</v>
      </c>
      <c r="F93" s="26" t="str">
        <f>F14</f>
        <v xml:space="preserve"> </v>
      </c>
      <c r="I93" s="28" t="s">
        <v>23</v>
      </c>
      <c r="J93" s="50" t="str">
        <f>IF(J14="","",J14)</f>
        <v>11. 5. 2020</v>
      </c>
      <c r="L93" s="33"/>
    </row>
    <row r="94" spans="2:12" s="1" customFormat="1" ht="6.95" customHeight="1">
      <c r="B94" s="33"/>
      <c r="L94" s="33"/>
    </row>
    <row r="95" spans="2:12" s="1" customFormat="1" ht="15.2" customHeight="1">
      <c r="B95" s="33"/>
      <c r="C95" s="28" t="s">
        <v>25</v>
      </c>
      <c r="F95" s="26" t="str">
        <f>E17</f>
        <v xml:space="preserve"> </v>
      </c>
      <c r="I95" s="28" t="s">
        <v>30</v>
      </c>
      <c r="J95" s="31" t="str">
        <f>E23</f>
        <v xml:space="preserve"> </v>
      </c>
      <c r="L95" s="33"/>
    </row>
    <row r="96" spans="2:12" s="1" customFormat="1" ht="15.2" customHeight="1">
      <c r="B96" s="33"/>
      <c r="C96" s="28" t="s">
        <v>28</v>
      </c>
      <c r="F96" s="26" t="str">
        <f>IF(E20="","",E20)</f>
        <v>Vyplň údaj</v>
      </c>
      <c r="I96" s="28" t="s">
        <v>32</v>
      </c>
      <c r="J96" s="31" t="str">
        <f>E26</f>
        <v xml:space="preserve"> </v>
      </c>
      <c r="L96" s="33"/>
    </row>
    <row r="97" spans="2:65" s="1" customFormat="1" ht="10.35" customHeight="1">
      <c r="B97" s="33"/>
      <c r="L97" s="33"/>
    </row>
    <row r="98" spans="2:65" s="10" customFormat="1" ht="29.25" customHeight="1">
      <c r="B98" s="112"/>
      <c r="C98" s="113" t="s">
        <v>170</v>
      </c>
      <c r="D98" s="114" t="s">
        <v>54</v>
      </c>
      <c r="E98" s="114" t="s">
        <v>50</v>
      </c>
      <c r="F98" s="114" t="s">
        <v>51</v>
      </c>
      <c r="G98" s="114" t="s">
        <v>171</v>
      </c>
      <c r="H98" s="114" t="s">
        <v>172</v>
      </c>
      <c r="I98" s="114" t="s">
        <v>173</v>
      </c>
      <c r="J98" s="114" t="s">
        <v>138</v>
      </c>
      <c r="K98" s="115" t="s">
        <v>174</v>
      </c>
      <c r="L98" s="112"/>
      <c r="M98" s="57" t="s">
        <v>19</v>
      </c>
      <c r="N98" s="58" t="s">
        <v>39</v>
      </c>
      <c r="O98" s="58" t="s">
        <v>175</v>
      </c>
      <c r="P98" s="58" t="s">
        <v>176</v>
      </c>
      <c r="Q98" s="58" t="s">
        <v>177</v>
      </c>
      <c r="R98" s="58" t="s">
        <v>178</v>
      </c>
      <c r="S98" s="58" t="s">
        <v>179</v>
      </c>
      <c r="T98" s="59" t="s">
        <v>180</v>
      </c>
    </row>
    <row r="99" spans="2:65" s="1" customFormat="1" ht="22.9" customHeight="1">
      <c r="B99" s="33"/>
      <c r="C99" s="62" t="s">
        <v>181</v>
      </c>
      <c r="J99" s="116">
        <f>BK99</f>
        <v>0</v>
      </c>
      <c r="L99" s="33"/>
      <c r="M99" s="60"/>
      <c r="N99" s="51"/>
      <c r="O99" s="51"/>
      <c r="P99" s="117">
        <f>P100+P454</f>
        <v>0</v>
      </c>
      <c r="Q99" s="51"/>
      <c r="R99" s="117">
        <f>R100+R454</f>
        <v>238.97963095</v>
      </c>
      <c r="S99" s="51"/>
      <c r="T99" s="118">
        <f>T100+T454</f>
        <v>6.9599999999999991</v>
      </c>
      <c r="AT99" s="18" t="s">
        <v>68</v>
      </c>
      <c r="AU99" s="18" t="s">
        <v>139</v>
      </c>
      <c r="BK99" s="119">
        <f>BK100+BK454</f>
        <v>0</v>
      </c>
    </row>
    <row r="100" spans="2:65" s="11" customFormat="1" ht="25.9" customHeight="1">
      <c r="B100" s="120"/>
      <c r="D100" s="121" t="s">
        <v>68</v>
      </c>
      <c r="E100" s="122" t="s">
        <v>182</v>
      </c>
      <c r="F100" s="122" t="s">
        <v>182</v>
      </c>
      <c r="I100" s="123"/>
      <c r="J100" s="124">
        <f>BK100</f>
        <v>0</v>
      </c>
      <c r="L100" s="120"/>
      <c r="M100" s="125"/>
      <c r="P100" s="126">
        <f>P101+P203+P211+P237+P352+P421+P434+P445</f>
        <v>0</v>
      </c>
      <c r="R100" s="126">
        <f>R101+R203+R211+R237+R352+R421+R434+R445</f>
        <v>238.92547694999999</v>
      </c>
      <c r="T100" s="127">
        <f>T101+T203+T211+T237+T352+T421+T434+T445</f>
        <v>6.9599999999999991</v>
      </c>
      <c r="AR100" s="121" t="s">
        <v>76</v>
      </c>
      <c r="AT100" s="128" t="s">
        <v>68</v>
      </c>
      <c r="AU100" s="128" t="s">
        <v>69</v>
      </c>
      <c r="AY100" s="121" t="s">
        <v>184</v>
      </c>
      <c r="BK100" s="129">
        <f>BK101+BK203+BK211+BK237+BK352+BK421+BK434+BK445</f>
        <v>0</v>
      </c>
    </row>
    <row r="101" spans="2:65" s="11" customFormat="1" ht="22.9" customHeight="1">
      <c r="B101" s="120"/>
      <c r="D101" s="121" t="s">
        <v>68</v>
      </c>
      <c r="E101" s="130" t="s">
        <v>76</v>
      </c>
      <c r="F101" s="130" t="s">
        <v>185</v>
      </c>
      <c r="I101" s="123"/>
      <c r="J101" s="131">
        <f>BK101</f>
        <v>0</v>
      </c>
      <c r="L101" s="120"/>
      <c r="M101" s="125"/>
      <c r="P101" s="126">
        <f>SUM(P102:P202)</f>
        <v>0</v>
      </c>
      <c r="R101" s="126">
        <f>SUM(R102:R202)</f>
        <v>229.90719919999998</v>
      </c>
      <c r="T101" s="127">
        <f>SUM(T102:T202)</f>
        <v>0</v>
      </c>
      <c r="AR101" s="121" t="s">
        <v>76</v>
      </c>
      <c r="AT101" s="128" t="s">
        <v>68</v>
      </c>
      <c r="AU101" s="128" t="s">
        <v>76</v>
      </c>
      <c r="AY101" s="121" t="s">
        <v>184</v>
      </c>
      <c r="BK101" s="129">
        <f>SUM(BK102:BK202)</f>
        <v>0</v>
      </c>
    </row>
    <row r="102" spans="2:65" s="1" customFormat="1" ht="33" customHeight="1">
      <c r="B102" s="33"/>
      <c r="C102" s="132" t="s">
        <v>76</v>
      </c>
      <c r="D102" s="132" t="s">
        <v>186</v>
      </c>
      <c r="E102" s="133" t="s">
        <v>3730</v>
      </c>
      <c r="F102" s="134" t="s">
        <v>3731</v>
      </c>
      <c r="G102" s="135" t="s">
        <v>189</v>
      </c>
      <c r="H102" s="136">
        <v>92.593999999999994</v>
      </c>
      <c r="I102" s="137"/>
      <c r="J102" s="138">
        <f>ROUND(I102*H102,2)</f>
        <v>0</v>
      </c>
      <c r="K102" s="134" t="s">
        <v>190</v>
      </c>
      <c r="L102" s="33"/>
      <c r="M102" s="139" t="s">
        <v>19</v>
      </c>
      <c r="N102" s="140" t="s">
        <v>40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191</v>
      </c>
      <c r="AT102" s="143" t="s">
        <v>186</v>
      </c>
      <c r="AU102" s="143" t="s">
        <v>78</v>
      </c>
      <c r="AY102" s="18" t="s">
        <v>184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76</v>
      </c>
      <c r="BK102" s="144">
        <f>ROUND(I102*H102,2)</f>
        <v>0</v>
      </c>
      <c r="BL102" s="18" t="s">
        <v>191</v>
      </c>
      <c r="BM102" s="143" t="s">
        <v>3732</v>
      </c>
    </row>
    <row r="103" spans="2:65" s="1" customFormat="1" ht="29.25">
      <c r="B103" s="33"/>
      <c r="D103" s="145" t="s">
        <v>193</v>
      </c>
      <c r="F103" s="146" t="s">
        <v>3733</v>
      </c>
      <c r="I103" s="147"/>
      <c r="L103" s="33"/>
      <c r="M103" s="148"/>
      <c r="T103" s="54"/>
      <c r="AT103" s="18" t="s">
        <v>193</v>
      </c>
      <c r="AU103" s="18" t="s">
        <v>78</v>
      </c>
    </row>
    <row r="104" spans="2:65" s="1" customFormat="1">
      <c r="B104" s="33"/>
      <c r="D104" s="149" t="s">
        <v>195</v>
      </c>
      <c r="F104" s="150" t="s">
        <v>3734</v>
      </c>
      <c r="I104" s="147"/>
      <c r="L104" s="33"/>
      <c r="M104" s="148"/>
      <c r="T104" s="54"/>
      <c r="AT104" s="18" t="s">
        <v>195</v>
      </c>
      <c r="AU104" s="18" t="s">
        <v>78</v>
      </c>
    </row>
    <row r="105" spans="2:65" s="12" customFormat="1">
      <c r="B105" s="151"/>
      <c r="D105" s="145" t="s">
        <v>197</v>
      </c>
      <c r="E105" s="152" t="s">
        <v>19</v>
      </c>
      <c r="F105" s="153" t="s">
        <v>3735</v>
      </c>
      <c r="H105" s="154">
        <v>30.72</v>
      </c>
      <c r="I105" s="155"/>
      <c r="L105" s="151"/>
      <c r="M105" s="156"/>
      <c r="T105" s="157"/>
      <c r="AT105" s="152" t="s">
        <v>197</v>
      </c>
      <c r="AU105" s="152" t="s">
        <v>78</v>
      </c>
      <c r="AV105" s="12" t="s">
        <v>78</v>
      </c>
      <c r="AW105" s="12" t="s">
        <v>31</v>
      </c>
      <c r="AX105" s="12" t="s">
        <v>69</v>
      </c>
      <c r="AY105" s="152" t="s">
        <v>184</v>
      </c>
    </row>
    <row r="106" spans="2:65" s="12" customFormat="1">
      <c r="B106" s="151"/>
      <c r="D106" s="145" t="s">
        <v>197</v>
      </c>
      <c r="E106" s="152" t="s">
        <v>19</v>
      </c>
      <c r="F106" s="153" t="s">
        <v>3736</v>
      </c>
      <c r="H106" s="154">
        <v>108.48</v>
      </c>
      <c r="I106" s="155"/>
      <c r="L106" s="151"/>
      <c r="M106" s="156"/>
      <c r="T106" s="157"/>
      <c r="AT106" s="152" t="s">
        <v>197</v>
      </c>
      <c r="AU106" s="152" t="s">
        <v>78</v>
      </c>
      <c r="AV106" s="12" t="s">
        <v>78</v>
      </c>
      <c r="AW106" s="12" t="s">
        <v>31</v>
      </c>
      <c r="AX106" s="12" t="s">
        <v>69</v>
      </c>
      <c r="AY106" s="152" t="s">
        <v>184</v>
      </c>
    </row>
    <row r="107" spans="2:65" s="12" customFormat="1">
      <c r="B107" s="151"/>
      <c r="D107" s="145" t="s">
        <v>197</v>
      </c>
      <c r="E107" s="152" t="s">
        <v>19</v>
      </c>
      <c r="F107" s="153" t="s">
        <v>3737</v>
      </c>
      <c r="H107" s="154">
        <v>15.114000000000001</v>
      </c>
      <c r="I107" s="155"/>
      <c r="L107" s="151"/>
      <c r="M107" s="156"/>
      <c r="T107" s="157"/>
      <c r="AT107" s="152" t="s">
        <v>197</v>
      </c>
      <c r="AU107" s="152" t="s">
        <v>78</v>
      </c>
      <c r="AV107" s="12" t="s">
        <v>78</v>
      </c>
      <c r="AW107" s="12" t="s">
        <v>31</v>
      </c>
      <c r="AX107" s="12" t="s">
        <v>69</v>
      </c>
      <c r="AY107" s="152" t="s">
        <v>184</v>
      </c>
    </row>
    <row r="108" spans="2:65" s="12" customFormat="1">
      <c r="B108" s="151"/>
      <c r="D108" s="145" t="s">
        <v>197</v>
      </c>
      <c r="E108" s="152" t="s">
        <v>19</v>
      </c>
      <c r="F108" s="153" t="s">
        <v>3738</v>
      </c>
      <c r="H108" s="154">
        <v>-61.72</v>
      </c>
      <c r="I108" s="155"/>
      <c r="L108" s="151"/>
      <c r="M108" s="156"/>
      <c r="T108" s="157"/>
      <c r="AT108" s="152" t="s">
        <v>197</v>
      </c>
      <c r="AU108" s="152" t="s">
        <v>78</v>
      </c>
      <c r="AV108" s="12" t="s">
        <v>78</v>
      </c>
      <c r="AW108" s="12" t="s">
        <v>31</v>
      </c>
      <c r="AX108" s="12" t="s">
        <v>69</v>
      </c>
      <c r="AY108" s="152" t="s">
        <v>184</v>
      </c>
    </row>
    <row r="109" spans="2:65" s="13" customFormat="1">
      <c r="B109" s="158"/>
      <c r="D109" s="145" t="s">
        <v>197</v>
      </c>
      <c r="E109" s="159" t="s">
        <v>19</v>
      </c>
      <c r="F109" s="160" t="s">
        <v>205</v>
      </c>
      <c r="H109" s="161">
        <v>92.593999999999994</v>
      </c>
      <c r="I109" s="162"/>
      <c r="L109" s="158"/>
      <c r="M109" s="163"/>
      <c r="T109" s="164"/>
      <c r="AT109" s="159" t="s">
        <v>197</v>
      </c>
      <c r="AU109" s="159" t="s">
        <v>78</v>
      </c>
      <c r="AV109" s="13" t="s">
        <v>191</v>
      </c>
      <c r="AW109" s="13" t="s">
        <v>31</v>
      </c>
      <c r="AX109" s="13" t="s">
        <v>76</v>
      </c>
      <c r="AY109" s="159" t="s">
        <v>184</v>
      </c>
    </row>
    <row r="110" spans="2:65" s="1" customFormat="1" ht="33" customHeight="1">
      <c r="B110" s="33"/>
      <c r="C110" s="132" t="s">
        <v>78</v>
      </c>
      <c r="D110" s="132" t="s">
        <v>186</v>
      </c>
      <c r="E110" s="133" t="s">
        <v>3739</v>
      </c>
      <c r="F110" s="134" t="s">
        <v>3740</v>
      </c>
      <c r="G110" s="135" t="s">
        <v>189</v>
      </c>
      <c r="H110" s="136">
        <v>61.72</v>
      </c>
      <c r="I110" s="137"/>
      <c r="J110" s="138">
        <f>ROUND(I110*H110,2)</f>
        <v>0</v>
      </c>
      <c r="K110" s="134" t="s">
        <v>190</v>
      </c>
      <c r="L110" s="33"/>
      <c r="M110" s="139" t="s">
        <v>19</v>
      </c>
      <c r="N110" s="140" t="s">
        <v>40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191</v>
      </c>
      <c r="AT110" s="143" t="s">
        <v>186</v>
      </c>
      <c r="AU110" s="143" t="s">
        <v>78</v>
      </c>
      <c r="AY110" s="18" t="s">
        <v>184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76</v>
      </c>
      <c r="BK110" s="144">
        <f>ROUND(I110*H110,2)</f>
        <v>0</v>
      </c>
      <c r="BL110" s="18" t="s">
        <v>191</v>
      </c>
      <c r="BM110" s="143" t="s">
        <v>3741</v>
      </c>
    </row>
    <row r="111" spans="2:65" s="1" customFormat="1" ht="29.25">
      <c r="B111" s="33"/>
      <c r="D111" s="145" t="s">
        <v>193</v>
      </c>
      <c r="F111" s="146" t="s">
        <v>3742</v>
      </c>
      <c r="I111" s="147"/>
      <c r="L111" s="33"/>
      <c r="M111" s="148"/>
      <c r="T111" s="54"/>
      <c r="AT111" s="18" t="s">
        <v>193</v>
      </c>
      <c r="AU111" s="18" t="s">
        <v>78</v>
      </c>
    </row>
    <row r="112" spans="2:65" s="1" customFormat="1">
      <c r="B112" s="33"/>
      <c r="D112" s="149" t="s">
        <v>195</v>
      </c>
      <c r="F112" s="150" t="s">
        <v>3743</v>
      </c>
      <c r="I112" s="147"/>
      <c r="L112" s="33"/>
      <c r="M112" s="148"/>
      <c r="T112" s="54"/>
      <c r="AT112" s="18" t="s">
        <v>195</v>
      </c>
      <c r="AU112" s="18" t="s">
        <v>78</v>
      </c>
    </row>
    <row r="113" spans="2:65" s="12" customFormat="1">
      <c r="B113" s="151"/>
      <c r="D113" s="145" t="s">
        <v>197</v>
      </c>
      <c r="E113" s="152" t="s">
        <v>19</v>
      </c>
      <c r="F113" s="153" t="s">
        <v>3744</v>
      </c>
      <c r="H113" s="154">
        <v>61.72</v>
      </c>
      <c r="I113" s="155"/>
      <c r="L113" s="151"/>
      <c r="M113" s="156"/>
      <c r="T113" s="157"/>
      <c r="AT113" s="152" t="s">
        <v>197</v>
      </c>
      <c r="AU113" s="152" t="s">
        <v>78</v>
      </c>
      <c r="AV113" s="12" t="s">
        <v>78</v>
      </c>
      <c r="AW113" s="12" t="s">
        <v>31</v>
      </c>
      <c r="AX113" s="12" t="s">
        <v>69</v>
      </c>
      <c r="AY113" s="152" t="s">
        <v>184</v>
      </c>
    </row>
    <row r="114" spans="2:65" s="13" customFormat="1">
      <c r="B114" s="158"/>
      <c r="D114" s="145" t="s">
        <v>197</v>
      </c>
      <c r="E114" s="159" t="s">
        <v>19</v>
      </c>
      <c r="F114" s="160" t="s">
        <v>205</v>
      </c>
      <c r="H114" s="161">
        <v>61.72</v>
      </c>
      <c r="I114" s="162"/>
      <c r="L114" s="158"/>
      <c r="M114" s="163"/>
      <c r="T114" s="164"/>
      <c r="AT114" s="159" t="s">
        <v>197</v>
      </c>
      <c r="AU114" s="159" t="s">
        <v>78</v>
      </c>
      <c r="AV114" s="13" t="s">
        <v>191</v>
      </c>
      <c r="AW114" s="13" t="s">
        <v>31</v>
      </c>
      <c r="AX114" s="13" t="s">
        <v>76</v>
      </c>
      <c r="AY114" s="159" t="s">
        <v>184</v>
      </c>
    </row>
    <row r="115" spans="2:65" s="1" customFormat="1" ht="24.2" customHeight="1">
      <c r="B115" s="33"/>
      <c r="C115" s="132" t="s">
        <v>206</v>
      </c>
      <c r="D115" s="132" t="s">
        <v>186</v>
      </c>
      <c r="E115" s="133" t="s">
        <v>3745</v>
      </c>
      <c r="F115" s="134" t="s">
        <v>3746</v>
      </c>
      <c r="G115" s="135" t="s">
        <v>189</v>
      </c>
      <c r="H115" s="136">
        <v>15.872</v>
      </c>
      <c r="I115" s="137"/>
      <c r="J115" s="138">
        <f>ROUND(I115*H115,2)</f>
        <v>0</v>
      </c>
      <c r="K115" s="134" t="s">
        <v>190</v>
      </c>
      <c r="L115" s="33"/>
      <c r="M115" s="139" t="s">
        <v>19</v>
      </c>
      <c r="N115" s="140" t="s">
        <v>40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191</v>
      </c>
      <c r="AT115" s="143" t="s">
        <v>186</v>
      </c>
      <c r="AU115" s="143" t="s">
        <v>78</v>
      </c>
      <c r="AY115" s="18" t="s">
        <v>184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76</v>
      </c>
      <c r="BK115" s="144">
        <f>ROUND(I115*H115,2)</f>
        <v>0</v>
      </c>
      <c r="BL115" s="18" t="s">
        <v>191</v>
      </c>
      <c r="BM115" s="143" t="s">
        <v>3747</v>
      </c>
    </row>
    <row r="116" spans="2:65" s="1" customFormat="1" ht="19.5">
      <c r="B116" s="33"/>
      <c r="D116" s="145" t="s">
        <v>193</v>
      </c>
      <c r="F116" s="146" t="s">
        <v>3748</v>
      </c>
      <c r="I116" s="147"/>
      <c r="L116" s="33"/>
      <c r="M116" s="148"/>
      <c r="T116" s="54"/>
      <c r="AT116" s="18" t="s">
        <v>193</v>
      </c>
      <c r="AU116" s="18" t="s">
        <v>78</v>
      </c>
    </row>
    <row r="117" spans="2:65" s="1" customFormat="1">
      <c r="B117" s="33"/>
      <c r="D117" s="149" t="s">
        <v>195</v>
      </c>
      <c r="F117" s="150" t="s">
        <v>3749</v>
      </c>
      <c r="I117" s="147"/>
      <c r="L117" s="33"/>
      <c r="M117" s="148"/>
      <c r="T117" s="54"/>
      <c r="AT117" s="18" t="s">
        <v>195</v>
      </c>
      <c r="AU117" s="18" t="s">
        <v>78</v>
      </c>
    </row>
    <row r="118" spans="2:65" s="12" customFormat="1">
      <c r="B118" s="151"/>
      <c r="D118" s="145" t="s">
        <v>197</v>
      </c>
      <c r="E118" s="152" t="s">
        <v>19</v>
      </c>
      <c r="F118" s="153" t="s">
        <v>3750</v>
      </c>
      <c r="H118" s="154">
        <v>32.4</v>
      </c>
      <c r="I118" s="155"/>
      <c r="L118" s="151"/>
      <c r="M118" s="156"/>
      <c r="T118" s="157"/>
      <c r="AT118" s="152" t="s">
        <v>197</v>
      </c>
      <c r="AU118" s="152" t="s">
        <v>78</v>
      </c>
      <c r="AV118" s="12" t="s">
        <v>78</v>
      </c>
      <c r="AW118" s="12" t="s">
        <v>31</v>
      </c>
      <c r="AX118" s="12" t="s">
        <v>69</v>
      </c>
      <c r="AY118" s="152" t="s">
        <v>184</v>
      </c>
    </row>
    <row r="119" spans="2:65" s="12" customFormat="1">
      <c r="B119" s="151"/>
      <c r="D119" s="145" t="s">
        <v>197</v>
      </c>
      <c r="E119" s="152" t="s">
        <v>19</v>
      </c>
      <c r="F119" s="153" t="s">
        <v>3751</v>
      </c>
      <c r="H119" s="154">
        <v>2.5920000000000001</v>
      </c>
      <c r="I119" s="155"/>
      <c r="L119" s="151"/>
      <c r="M119" s="156"/>
      <c r="T119" s="157"/>
      <c r="AT119" s="152" t="s">
        <v>197</v>
      </c>
      <c r="AU119" s="152" t="s">
        <v>78</v>
      </c>
      <c r="AV119" s="12" t="s">
        <v>78</v>
      </c>
      <c r="AW119" s="12" t="s">
        <v>31</v>
      </c>
      <c r="AX119" s="12" t="s">
        <v>69</v>
      </c>
      <c r="AY119" s="152" t="s">
        <v>184</v>
      </c>
    </row>
    <row r="120" spans="2:65" s="12" customFormat="1">
      <c r="B120" s="151"/>
      <c r="D120" s="145" t="s">
        <v>197</v>
      </c>
      <c r="E120" s="152" t="s">
        <v>19</v>
      </c>
      <c r="F120" s="153" t="s">
        <v>3752</v>
      </c>
      <c r="H120" s="154">
        <v>3.2</v>
      </c>
      <c r="I120" s="155"/>
      <c r="L120" s="151"/>
      <c r="M120" s="156"/>
      <c r="T120" s="157"/>
      <c r="AT120" s="152" t="s">
        <v>197</v>
      </c>
      <c r="AU120" s="152" t="s">
        <v>78</v>
      </c>
      <c r="AV120" s="12" t="s">
        <v>78</v>
      </c>
      <c r="AW120" s="12" t="s">
        <v>31</v>
      </c>
      <c r="AX120" s="12" t="s">
        <v>69</v>
      </c>
      <c r="AY120" s="152" t="s">
        <v>184</v>
      </c>
    </row>
    <row r="121" spans="2:65" s="12" customFormat="1">
      <c r="B121" s="151"/>
      <c r="D121" s="145" t="s">
        <v>197</v>
      </c>
      <c r="E121" s="152" t="s">
        <v>19</v>
      </c>
      <c r="F121" s="153" t="s">
        <v>3753</v>
      </c>
      <c r="H121" s="154">
        <v>1.44</v>
      </c>
      <c r="I121" s="155"/>
      <c r="L121" s="151"/>
      <c r="M121" s="156"/>
      <c r="T121" s="157"/>
      <c r="AT121" s="152" t="s">
        <v>197</v>
      </c>
      <c r="AU121" s="152" t="s">
        <v>78</v>
      </c>
      <c r="AV121" s="12" t="s">
        <v>78</v>
      </c>
      <c r="AW121" s="12" t="s">
        <v>31</v>
      </c>
      <c r="AX121" s="12" t="s">
        <v>69</v>
      </c>
      <c r="AY121" s="152" t="s">
        <v>184</v>
      </c>
    </row>
    <row r="122" spans="2:65" s="12" customFormat="1">
      <c r="B122" s="151"/>
      <c r="D122" s="145" t="s">
        <v>197</v>
      </c>
      <c r="E122" s="152" t="s">
        <v>19</v>
      </c>
      <c r="F122" s="153" t="s">
        <v>3754</v>
      </c>
      <c r="H122" s="154">
        <v>-23.76</v>
      </c>
      <c r="I122" s="155"/>
      <c r="L122" s="151"/>
      <c r="M122" s="156"/>
      <c r="T122" s="157"/>
      <c r="AT122" s="152" t="s">
        <v>197</v>
      </c>
      <c r="AU122" s="152" t="s">
        <v>78</v>
      </c>
      <c r="AV122" s="12" t="s">
        <v>78</v>
      </c>
      <c r="AW122" s="12" t="s">
        <v>31</v>
      </c>
      <c r="AX122" s="12" t="s">
        <v>69</v>
      </c>
      <c r="AY122" s="152" t="s">
        <v>184</v>
      </c>
    </row>
    <row r="123" spans="2:65" s="13" customFormat="1">
      <c r="B123" s="158"/>
      <c r="D123" s="145" t="s">
        <v>197</v>
      </c>
      <c r="E123" s="159" t="s">
        <v>19</v>
      </c>
      <c r="F123" s="160" t="s">
        <v>205</v>
      </c>
      <c r="H123" s="161">
        <v>15.872</v>
      </c>
      <c r="I123" s="162"/>
      <c r="L123" s="158"/>
      <c r="M123" s="163"/>
      <c r="T123" s="164"/>
      <c r="AT123" s="159" t="s">
        <v>197</v>
      </c>
      <c r="AU123" s="159" t="s">
        <v>78</v>
      </c>
      <c r="AV123" s="13" t="s">
        <v>191</v>
      </c>
      <c r="AW123" s="13" t="s">
        <v>31</v>
      </c>
      <c r="AX123" s="13" t="s">
        <v>76</v>
      </c>
      <c r="AY123" s="159" t="s">
        <v>184</v>
      </c>
    </row>
    <row r="124" spans="2:65" s="1" customFormat="1" ht="24.2" customHeight="1">
      <c r="B124" s="33"/>
      <c r="C124" s="132" t="s">
        <v>191</v>
      </c>
      <c r="D124" s="132" t="s">
        <v>186</v>
      </c>
      <c r="E124" s="133" t="s">
        <v>3755</v>
      </c>
      <c r="F124" s="134" t="s">
        <v>3756</v>
      </c>
      <c r="G124" s="135" t="s">
        <v>189</v>
      </c>
      <c r="H124" s="136">
        <v>15.84</v>
      </c>
      <c r="I124" s="137"/>
      <c r="J124" s="138">
        <f>ROUND(I124*H124,2)</f>
        <v>0</v>
      </c>
      <c r="K124" s="134" t="s">
        <v>190</v>
      </c>
      <c r="L124" s="33"/>
      <c r="M124" s="139" t="s">
        <v>19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191</v>
      </c>
      <c r="AT124" s="143" t="s">
        <v>186</v>
      </c>
      <c r="AU124" s="143" t="s">
        <v>78</v>
      </c>
      <c r="AY124" s="18" t="s">
        <v>184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76</v>
      </c>
      <c r="BK124" s="144">
        <f>ROUND(I124*H124,2)</f>
        <v>0</v>
      </c>
      <c r="BL124" s="18" t="s">
        <v>191</v>
      </c>
      <c r="BM124" s="143" t="s">
        <v>3757</v>
      </c>
    </row>
    <row r="125" spans="2:65" s="1" customFormat="1" ht="19.5">
      <c r="B125" s="33"/>
      <c r="D125" s="145" t="s">
        <v>193</v>
      </c>
      <c r="F125" s="146" t="s">
        <v>3758</v>
      </c>
      <c r="I125" s="147"/>
      <c r="L125" s="33"/>
      <c r="M125" s="148"/>
      <c r="T125" s="54"/>
      <c r="AT125" s="18" t="s">
        <v>193</v>
      </c>
      <c r="AU125" s="18" t="s">
        <v>78</v>
      </c>
    </row>
    <row r="126" spans="2:65" s="1" customFormat="1">
      <c r="B126" s="33"/>
      <c r="D126" s="149" t="s">
        <v>195</v>
      </c>
      <c r="F126" s="150" t="s">
        <v>3759</v>
      </c>
      <c r="I126" s="147"/>
      <c r="L126" s="33"/>
      <c r="M126" s="148"/>
      <c r="T126" s="54"/>
      <c r="AT126" s="18" t="s">
        <v>195</v>
      </c>
      <c r="AU126" s="18" t="s">
        <v>78</v>
      </c>
    </row>
    <row r="127" spans="2:65" s="12" customFormat="1">
      <c r="B127" s="151"/>
      <c r="D127" s="145" t="s">
        <v>197</v>
      </c>
      <c r="E127" s="152" t="s">
        <v>19</v>
      </c>
      <c r="F127" s="153" t="s">
        <v>3760</v>
      </c>
      <c r="H127" s="154">
        <v>15.84</v>
      </c>
      <c r="I127" s="155"/>
      <c r="L127" s="151"/>
      <c r="M127" s="156"/>
      <c r="T127" s="157"/>
      <c r="AT127" s="152" t="s">
        <v>197</v>
      </c>
      <c r="AU127" s="152" t="s">
        <v>78</v>
      </c>
      <c r="AV127" s="12" t="s">
        <v>78</v>
      </c>
      <c r="AW127" s="12" t="s">
        <v>31</v>
      </c>
      <c r="AX127" s="12" t="s">
        <v>76</v>
      </c>
      <c r="AY127" s="152" t="s">
        <v>184</v>
      </c>
    </row>
    <row r="128" spans="2:65" s="1" customFormat="1" ht="24.2" customHeight="1">
      <c r="B128" s="33"/>
      <c r="C128" s="132" t="s">
        <v>218</v>
      </c>
      <c r="D128" s="132" t="s">
        <v>186</v>
      </c>
      <c r="E128" s="133" t="s">
        <v>3761</v>
      </c>
      <c r="F128" s="134" t="s">
        <v>3762</v>
      </c>
      <c r="G128" s="135" t="s">
        <v>189</v>
      </c>
      <c r="H128" s="136">
        <v>7.92</v>
      </c>
      <c r="I128" s="137"/>
      <c r="J128" s="138">
        <f>ROUND(I128*H128,2)</f>
        <v>0</v>
      </c>
      <c r="K128" s="134" t="s">
        <v>190</v>
      </c>
      <c r="L128" s="33"/>
      <c r="M128" s="139" t="s">
        <v>19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191</v>
      </c>
      <c r="AT128" s="143" t="s">
        <v>186</v>
      </c>
      <c r="AU128" s="143" t="s">
        <v>78</v>
      </c>
      <c r="AY128" s="18" t="s">
        <v>184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76</v>
      </c>
      <c r="BK128" s="144">
        <f>ROUND(I128*H128,2)</f>
        <v>0</v>
      </c>
      <c r="BL128" s="18" t="s">
        <v>191</v>
      </c>
      <c r="BM128" s="143" t="s">
        <v>3763</v>
      </c>
    </row>
    <row r="129" spans="2:65" s="1" customFormat="1" ht="19.5">
      <c r="B129" s="33"/>
      <c r="D129" s="145" t="s">
        <v>193</v>
      </c>
      <c r="F129" s="146" t="s">
        <v>3764</v>
      </c>
      <c r="I129" s="147"/>
      <c r="L129" s="33"/>
      <c r="M129" s="148"/>
      <c r="T129" s="54"/>
      <c r="AT129" s="18" t="s">
        <v>193</v>
      </c>
      <c r="AU129" s="18" t="s">
        <v>78</v>
      </c>
    </row>
    <row r="130" spans="2:65" s="1" customFormat="1">
      <c r="B130" s="33"/>
      <c r="D130" s="149" t="s">
        <v>195</v>
      </c>
      <c r="F130" s="150" t="s">
        <v>3765</v>
      </c>
      <c r="I130" s="147"/>
      <c r="L130" s="33"/>
      <c r="M130" s="148"/>
      <c r="T130" s="54"/>
      <c r="AT130" s="18" t="s">
        <v>195</v>
      </c>
      <c r="AU130" s="18" t="s">
        <v>78</v>
      </c>
    </row>
    <row r="131" spans="2:65" s="12" customFormat="1">
      <c r="B131" s="151"/>
      <c r="D131" s="145" t="s">
        <v>197</v>
      </c>
      <c r="E131" s="152" t="s">
        <v>19</v>
      </c>
      <c r="F131" s="153" t="s">
        <v>3766</v>
      </c>
      <c r="H131" s="154">
        <v>7.92</v>
      </c>
      <c r="I131" s="155"/>
      <c r="L131" s="151"/>
      <c r="M131" s="156"/>
      <c r="T131" s="157"/>
      <c r="AT131" s="152" t="s">
        <v>197</v>
      </c>
      <c r="AU131" s="152" t="s">
        <v>78</v>
      </c>
      <c r="AV131" s="12" t="s">
        <v>78</v>
      </c>
      <c r="AW131" s="12" t="s">
        <v>31</v>
      </c>
      <c r="AX131" s="12" t="s">
        <v>76</v>
      </c>
      <c r="AY131" s="152" t="s">
        <v>184</v>
      </c>
    </row>
    <row r="132" spans="2:65" s="1" customFormat="1" ht="21.75" customHeight="1">
      <c r="B132" s="33"/>
      <c r="C132" s="132" t="s">
        <v>225</v>
      </c>
      <c r="D132" s="132" t="s">
        <v>186</v>
      </c>
      <c r="E132" s="133" t="s">
        <v>3767</v>
      </c>
      <c r="F132" s="134" t="s">
        <v>3768</v>
      </c>
      <c r="G132" s="135" t="s">
        <v>345</v>
      </c>
      <c r="H132" s="136">
        <v>282.38</v>
      </c>
      <c r="I132" s="137"/>
      <c r="J132" s="138">
        <f>ROUND(I132*H132,2)</f>
        <v>0</v>
      </c>
      <c r="K132" s="134" t="s">
        <v>190</v>
      </c>
      <c r="L132" s="33"/>
      <c r="M132" s="139" t="s">
        <v>19</v>
      </c>
      <c r="N132" s="140" t="s">
        <v>40</v>
      </c>
      <c r="P132" s="141">
        <f>O132*H132</f>
        <v>0</v>
      </c>
      <c r="Q132" s="141">
        <v>8.4000000000000003E-4</v>
      </c>
      <c r="R132" s="141">
        <f>Q132*H132</f>
        <v>0.2371992</v>
      </c>
      <c r="S132" s="141">
        <v>0</v>
      </c>
      <c r="T132" s="142">
        <f>S132*H132</f>
        <v>0</v>
      </c>
      <c r="AR132" s="143" t="s">
        <v>191</v>
      </c>
      <c r="AT132" s="143" t="s">
        <v>186</v>
      </c>
      <c r="AU132" s="143" t="s">
        <v>78</v>
      </c>
      <c r="AY132" s="18" t="s">
        <v>184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76</v>
      </c>
      <c r="BK132" s="144">
        <f>ROUND(I132*H132,2)</f>
        <v>0</v>
      </c>
      <c r="BL132" s="18" t="s">
        <v>191</v>
      </c>
      <c r="BM132" s="143" t="s">
        <v>3769</v>
      </c>
    </row>
    <row r="133" spans="2:65" s="1" customFormat="1" ht="19.5">
      <c r="B133" s="33"/>
      <c r="D133" s="145" t="s">
        <v>193</v>
      </c>
      <c r="F133" s="146" t="s">
        <v>3770</v>
      </c>
      <c r="I133" s="147"/>
      <c r="L133" s="33"/>
      <c r="M133" s="148"/>
      <c r="T133" s="54"/>
      <c r="AT133" s="18" t="s">
        <v>193</v>
      </c>
      <c r="AU133" s="18" t="s">
        <v>78</v>
      </c>
    </row>
    <row r="134" spans="2:65" s="1" customFormat="1">
      <c r="B134" s="33"/>
      <c r="D134" s="149" t="s">
        <v>195</v>
      </c>
      <c r="F134" s="150" t="s">
        <v>3771</v>
      </c>
      <c r="I134" s="147"/>
      <c r="L134" s="33"/>
      <c r="M134" s="148"/>
      <c r="T134" s="54"/>
      <c r="AT134" s="18" t="s">
        <v>195</v>
      </c>
      <c r="AU134" s="18" t="s">
        <v>78</v>
      </c>
    </row>
    <row r="135" spans="2:65" s="12" customFormat="1">
      <c r="B135" s="151"/>
      <c r="D135" s="145" t="s">
        <v>197</v>
      </c>
      <c r="E135" s="152" t="s">
        <v>19</v>
      </c>
      <c r="F135" s="153" t="s">
        <v>3772</v>
      </c>
      <c r="H135" s="154">
        <v>51.2</v>
      </c>
      <c r="I135" s="155"/>
      <c r="L135" s="151"/>
      <c r="M135" s="156"/>
      <c r="T135" s="157"/>
      <c r="AT135" s="152" t="s">
        <v>197</v>
      </c>
      <c r="AU135" s="152" t="s">
        <v>78</v>
      </c>
      <c r="AV135" s="12" t="s">
        <v>78</v>
      </c>
      <c r="AW135" s="12" t="s">
        <v>31</v>
      </c>
      <c r="AX135" s="12" t="s">
        <v>69</v>
      </c>
      <c r="AY135" s="152" t="s">
        <v>184</v>
      </c>
    </row>
    <row r="136" spans="2:65" s="12" customFormat="1">
      <c r="B136" s="151"/>
      <c r="D136" s="145" t="s">
        <v>197</v>
      </c>
      <c r="E136" s="152" t="s">
        <v>19</v>
      </c>
      <c r="F136" s="153" t="s">
        <v>3773</v>
      </c>
      <c r="H136" s="154">
        <v>180.8</v>
      </c>
      <c r="I136" s="155"/>
      <c r="L136" s="151"/>
      <c r="M136" s="156"/>
      <c r="T136" s="157"/>
      <c r="AT136" s="152" t="s">
        <v>197</v>
      </c>
      <c r="AU136" s="152" t="s">
        <v>78</v>
      </c>
      <c r="AV136" s="12" t="s">
        <v>78</v>
      </c>
      <c r="AW136" s="12" t="s">
        <v>31</v>
      </c>
      <c r="AX136" s="12" t="s">
        <v>69</v>
      </c>
      <c r="AY136" s="152" t="s">
        <v>184</v>
      </c>
    </row>
    <row r="137" spans="2:65" s="12" customFormat="1">
      <c r="B137" s="151"/>
      <c r="D137" s="145" t="s">
        <v>197</v>
      </c>
      <c r="E137" s="152" t="s">
        <v>19</v>
      </c>
      <c r="F137" s="153" t="s">
        <v>3774</v>
      </c>
      <c r="H137" s="154">
        <v>50.38</v>
      </c>
      <c r="I137" s="155"/>
      <c r="L137" s="151"/>
      <c r="M137" s="156"/>
      <c r="T137" s="157"/>
      <c r="AT137" s="152" t="s">
        <v>197</v>
      </c>
      <c r="AU137" s="152" t="s">
        <v>78</v>
      </c>
      <c r="AV137" s="12" t="s">
        <v>78</v>
      </c>
      <c r="AW137" s="12" t="s">
        <v>31</v>
      </c>
      <c r="AX137" s="12" t="s">
        <v>69</v>
      </c>
      <c r="AY137" s="152" t="s">
        <v>184</v>
      </c>
    </row>
    <row r="138" spans="2:65" s="13" customFormat="1">
      <c r="B138" s="158"/>
      <c r="D138" s="145" t="s">
        <v>197</v>
      </c>
      <c r="E138" s="159" t="s">
        <v>19</v>
      </c>
      <c r="F138" s="160" t="s">
        <v>205</v>
      </c>
      <c r="H138" s="161">
        <v>282.38</v>
      </c>
      <c r="I138" s="162"/>
      <c r="L138" s="158"/>
      <c r="M138" s="163"/>
      <c r="T138" s="164"/>
      <c r="AT138" s="159" t="s">
        <v>197</v>
      </c>
      <c r="AU138" s="159" t="s">
        <v>78</v>
      </c>
      <c r="AV138" s="13" t="s">
        <v>191</v>
      </c>
      <c r="AW138" s="13" t="s">
        <v>31</v>
      </c>
      <c r="AX138" s="13" t="s">
        <v>76</v>
      </c>
      <c r="AY138" s="159" t="s">
        <v>184</v>
      </c>
    </row>
    <row r="139" spans="2:65" s="1" customFormat="1" ht="24.2" customHeight="1">
      <c r="B139" s="33"/>
      <c r="C139" s="132" t="s">
        <v>232</v>
      </c>
      <c r="D139" s="132" t="s">
        <v>186</v>
      </c>
      <c r="E139" s="133" t="s">
        <v>3775</v>
      </c>
      <c r="F139" s="134" t="s">
        <v>3776</v>
      </c>
      <c r="G139" s="135" t="s">
        <v>345</v>
      </c>
      <c r="H139" s="136">
        <v>282.38</v>
      </c>
      <c r="I139" s="137"/>
      <c r="J139" s="138">
        <f>ROUND(I139*H139,2)</f>
        <v>0</v>
      </c>
      <c r="K139" s="134" t="s">
        <v>190</v>
      </c>
      <c r="L139" s="33"/>
      <c r="M139" s="139" t="s">
        <v>19</v>
      </c>
      <c r="N139" s="140" t="s">
        <v>40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191</v>
      </c>
      <c r="AT139" s="143" t="s">
        <v>186</v>
      </c>
      <c r="AU139" s="143" t="s">
        <v>78</v>
      </c>
      <c r="AY139" s="18" t="s">
        <v>184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76</v>
      </c>
      <c r="BK139" s="144">
        <f>ROUND(I139*H139,2)</f>
        <v>0</v>
      </c>
      <c r="BL139" s="18" t="s">
        <v>191</v>
      </c>
      <c r="BM139" s="143" t="s">
        <v>3777</v>
      </c>
    </row>
    <row r="140" spans="2:65" s="1" customFormat="1" ht="29.25">
      <c r="B140" s="33"/>
      <c r="D140" s="145" t="s">
        <v>193</v>
      </c>
      <c r="F140" s="146" t="s">
        <v>3778</v>
      </c>
      <c r="I140" s="147"/>
      <c r="L140" s="33"/>
      <c r="M140" s="148"/>
      <c r="T140" s="54"/>
      <c r="AT140" s="18" t="s">
        <v>193</v>
      </c>
      <c r="AU140" s="18" t="s">
        <v>78</v>
      </c>
    </row>
    <row r="141" spans="2:65" s="1" customFormat="1">
      <c r="B141" s="33"/>
      <c r="D141" s="149" t="s">
        <v>195</v>
      </c>
      <c r="F141" s="150" t="s">
        <v>3779</v>
      </c>
      <c r="I141" s="147"/>
      <c r="L141" s="33"/>
      <c r="M141" s="148"/>
      <c r="T141" s="54"/>
      <c r="AT141" s="18" t="s">
        <v>195</v>
      </c>
      <c r="AU141" s="18" t="s">
        <v>78</v>
      </c>
    </row>
    <row r="142" spans="2:65" s="12" customFormat="1">
      <c r="B142" s="151"/>
      <c r="D142" s="145" t="s">
        <v>197</v>
      </c>
      <c r="E142" s="152" t="s">
        <v>19</v>
      </c>
      <c r="F142" s="153" t="s">
        <v>3780</v>
      </c>
      <c r="H142" s="154">
        <v>282.38</v>
      </c>
      <c r="I142" s="155"/>
      <c r="L142" s="151"/>
      <c r="M142" s="156"/>
      <c r="T142" s="157"/>
      <c r="AT142" s="152" t="s">
        <v>197</v>
      </c>
      <c r="AU142" s="152" t="s">
        <v>78</v>
      </c>
      <c r="AV142" s="12" t="s">
        <v>78</v>
      </c>
      <c r="AW142" s="12" t="s">
        <v>31</v>
      </c>
      <c r="AX142" s="12" t="s">
        <v>76</v>
      </c>
      <c r="AY142" s="152" t="s">
        <v>184</v>
      </c>
    </row>
    <row r="143" spans="2:65" s="1" customFormat="1" ht="33" customHeight="1">
      <c r="B143" s="33"/>
      <c r="C143" s="132" t="s">
        <v>238</v>
      </c>
      <c r="D143" s="132" t="s">
        <v>186</v>
      </c>
      <c r="E143" s="133" t="s">
        <v>3781</v>
      </c>
      <c r="F143" s="134" t="s">
        <v>3782</v>
      </c>
      <c r="G143" s="135" t="s">
        <v>189</v>
      </c>
      <c r="H143" s="136">
        <v>9.5220000000000002</v>
      </c>
      <c r="I143" s="137"/>
      <c r="J143" s="138">
        <f>ROUND(I143*H143,2)</f>
        <v>0</v>
      </c>
      <c r="K143" s="134" t="s">
        <v>190</v>
      </c>
      <c r="L143" s="33"/>
      <c r="M143" s="139" t="s">
        <v>19</v>
      </c>
      <c r="N143" s="140" t="s">
        <v>40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191</v>
      </c>
      <c r="AT143" s="143" t="s">
        <v>186</v>
      </c>
      <c r="AU143" s="143" t="s">
        <v>78</v>
      </c>
      <c r="AY143" s="18" t="s">
        <v>184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76</v>
      </c>
      <c r="BK143" s="144">
        <f>ROUND(I143*H143,2)</f>
        <v>0</v>
      </c>
      <c r="BL143" s="18" t="s">
        <v>191</v>
      </c>
      <c r="BM143" s="143" t="s">
        <v>3783</v>
      </c>
    </row>
    <row r="144" spans="2:65" s="1" customFormat="1" ht="39">
      <c r="B144" s="33"/>
      <c r="D144" s="145" t="s">
        <v>193</v>
      </c>
      <c r="F144" s="146" t="s">
        <v>3784</v>
      </c>
      <c r="I144" s="147"/>
      <c r="L144" s="33"/>
      <c r="M144" s="148"/>
      <c r="T144" s="54"/>
      <c r="AT144" s="18" t="s">
        <v>193</v>
      </c>
      <c r="AU144" s="18" t="s">
        <v>78</v>
      </c>
    </row>
    <row r="145" spans="2:65" s="1" customFormat="1">
      <c r="B145" s="33"/>
      <c r="D145" s="149" t="s">
        <v>195</v>
      </c>
      <c r="F145" s="150" t="s">
        <v>3785</v>
      </c>
      <c r="I145" s="147"/>
      <c r="L145" s="33"/>
      <c r="M145" s="148"/>
      <c r="T145" s="54"/>
      <c r="AT145" s="18" t="s">
        <v>195</v>
      </c>
      <c r="AU145" s="18" t="s">
        <v>78</v>
      </c>
    </row>
    <row r="146" spans="2:65" s="12" customFormat="1">
      <c r="B146" s="151"/>
      <c r="D146" s="145" t="s">
        <v>197</v>
      </c>
      <c r="E146" s="152" t="s">
        <v>19</v>
      </c>
      <c r="F146" s="153" t="s">
        <v>3786</v>
      </c>
      <c r="H146" s="154">
        <v>9.5220000000000002</v>
      </c>
      <c r="I146" s="155"/>
      <c r="L146" s="151"/>
      <c r="M146" s="156"/>
      <c r="T146" s="157"/>
      <c r="AT146" s="152" t="s">
        <v>197</v>
      </c>
      <c r="AU146" s="152" t="s">
        <v>78</v>
      </c>
      <c r="AV146" s="12" t="s">
        <v>78</v>
      </c>
      <c r="AW146" s="12" t="s">
        <v>31</v>
      </c>
      <c r="AX146" s="12" t="s">
        <v>76</v>
      </c>
      <c r="AY146" s="152" t="s">
        <v>184</v>
      </c>
    </row>
    <row r="147" spans="2:65" s="1" customFormat="1" ht="37.9" customHeight="1">
      <c r="B147" s="33"/>
      <c r="C147" s="132" t="s">
        <v>247</v>
      </c>
      <c r="D147" s="132" t="s">
        <v>186</v>
      </c>
      <c r="E147" s="133" t="s">
        <v>265</v>
      </c>
      <c r="F147" s="134" t="s">
        <v>266</v>
      </c>
      <c r="G147" s="135" t="s">
        <v>189</v>
      </c>
      <c r="H147" s="136">
        <v>89.6</v>
      </c>
      <c r="I147" s="137"/>
      <c r="J147" s="138">
        <f>ROUND(I147*H147,2)</f>
        <v>0</v>
      </c>
      <c r="K147" s="134" t="s">
        <v>190</v>
      </c>
      <c r="L147" s="33"/>
      <c r="M147" s="139" t="s">
        <v>19</v>
      </c>
      <c r="N147" s="140" t="s">
        <v>40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191</v>
      </c>
      <c r="AT147" s="143" t="s">
        <v>186</v>
      </c>
      <c r="AU147" s="143" t="s">
        <v>78</v>
      </c>
      <c r="AY147" s="18" t="s">
        <v>184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76</v>
      </c>
      <c r="BK147" s="144">
        <f>ROUND(I147*H147,2)</f>
        <v>0</v>
      </c>
      <c r="BL147" s="18" t="s">
        <v>191</v>
      </c>
      <c r="BM147" s="143" t="s">
        <v>3787</v>
      </c>
    </row>
    <row r="148" spans="2:65" s="1" customFormat="1" ht="39">
      <c r="B148" s="33"/>
      <c r="D148" s="145" t="s">
        <v>193</v>
      </c>
      <c r="F148" s="146" t="s">
        <v>268</v>
      </c>
      <c r="I148" s="147"/>
      <c r="L148" s="33"/>
      <c r="M148" s="148"/>
      <c r="T148" s="54"/>
      <c r="AT148" s="18" t="s">
        <v>193</v>
      </c>
      <c r="AU148" s="18" t="s">
        <v>78</v>
      </c>
    </row>
    <row r="149" spans="2:65" s="1" customFormat="1">
      <c r="B149" s="33"/>
      <c r="D149" s="149" t="s">
        <v>195</v>
      </c>
      <c r="F149" s="150" t="s">
        <v>269</v>
      </c>
      <c r="I149" s="147"/>
      <c r="L149" s="33"/>
      <c r="M149" s="148"/>
      <c r="T149" s="54"/>
      <c r="AT149" s="18" t="s">
        <v>195</v>
      </c>
      <c r="AU149" s="18" t="s">
        <v>78</v>
      </c>
    </row>
    <row r="150" spans="2:65" s="12" customFormat="1">
      <c r="B150" s="151"/>
      <c r="D150" s="145" t="s">
        <v>197</v>
      </c>
      <c r="E150" s="152" t="s">
        <v>19</v>
      </c>
      <c r="F150" s="153" t="s">
        <v>3788</v>
      </c>
      <c r="H150" s="154">
        <v>92.6</v>
      </c>
      <c r="I150" s="155"/>
      <c r="L150" s="151"/>
      <c r="M150" s="156"/>
      <c r="T150" s="157"/>
      <c r="AT150" s="152" t="s">
        <v>197</v>
      </c>
      <c r="AU150" s="152" t="s">
        <v>78</v>
      </c>
      <c r="AV150" s="12" t="s">
        <v>78</v>
      </c>
      <c r="AW150" s="12" t="s">
        <v>31</v>
      </c>
      <c r="AX150" s="12" t="s">
        <v>69</v>
      </c>
      <c r="AY150" s="152" t="s">
        <v>184</v>
      </c>
    </row>
    <row r="151" spans="2:65" s="12" customFormat="1">
      <c r="B151" s="151"/>
      <c r="D151" s="145" t="s">
        <v>197</v>
      </c>
      <c r="E151" s="152" t="s">
        <v>19</v>
      </c>
      <c r="F151" s="153" t="s">
        <v>3789</v>
      </c>
      <c r="H151" s="154">
        <v>31.8</v>
      </c>
      <c r="I151" s="155"/>
      <c r="L151" s="151"/>
      <c r="M151" s="156"/>
      <c r="T151" s="157"/>
      <c r="AT151" s="152" t="s">
        <v>197</v>
      </c>
      <c r="AU151" s="152" t="s">
        <v>78</v>
      </c>
      <c r="AV151" s="12" t="s">
        <v>78</v>
      </c>
      <c r="AW151" s="12" t="s">
        <v>31</v>
      </c>
      <c r="AX151" s="12" t="s">
        <v>69</v>
      </c>
      <c r="AY151" s="152" t="s">
        <v>184</v>
      </c>
    </row>
    <row r="152" spans="2:65" s="12" customFormat="1">
      <c r="B152" s="151"/>
      <c r="D152" s="145" t="s">
        <v>197</v>
      </c>
      <c r="E152" s="152" t="s">
        <v>19</v>
      </c>
      <c r="F152" s="153" t="s">
        <v>3790</v>
      </c>
      <c r="H152" s="154">
        <v>-34.799999999999997</v>
      </c>
      <c r="I152" s="155"/>
      <c r="L152" s="151"/>
      <c r="M152" s="156"/>
      <c r="T152" s="157"/>
      <c r="AT152" s="152" t="s">
        <v>197</v>
      </c>
      <c r="AU152" s="152" t="s">
        <v>78</v>
      </c>
      <c r="AV152" s="12" t="s">
        <v>78</v>
      </c>
      <c r="AW152" s="12" t="s">
        <v>31</v>
      </c>
      <c r="AX152" s="12" t="s">
        <v>69</v>
      </c>
      <c r="AY152" s="152" t="s">
        <v>184</v>
      </c>
    </row>
    <row r="153" spans="2:65" s="13" customFormat="1">
      <c r="B153" s="158"/>
      <c r="D153" s="145" t="s">
        <v>197</v>
      </c>
      <c r="E153" s="159" t="s">
        <v>19</v>
      </c>
      <c r="F153" s="160" t="s">
        <v>205</v>
      </c>
      <c r="H153" s="161">
        <v>89.6</v>
      </c>
      <c r="I153" s="162"/>
      <c r="L153" s="158"/>
      <c r="M153" s="163"/>
      <c r="T153" s="164"/>
      <c r="AT153" s="159" t="s">
        <v>197</v>
      </c>
      <c r="AU153" s="159" t="s">
        <v>78</v>
      </c>
      <c r="AV153" s="13" t="s">
        <v>191</v>
      </c>
      <c r="AW153" s="13" t="s">
        <v>31</v>
      </c>
      <c r="AX153" s="13" t="s">
        <v>76</v>
      </c>
      <c r="AY153" s="159" t="s">
        <v>184</v>
      </c>
    </row>
    <row r="154" spans="2:65" s="1" customFormat="1" ht="37.9" customHeight="1">
      <c r="B154" s="33"/>
      <c r="C154" s="132" t="s">
        <v>254</v>
      </c>
      <c r="D154" s="132" t="s">
        <v>186</v>
      </c>
      <c r="E154" s="133" t="s">
        <v>274</v>
      </c>
      <c r="F154" s="134" t="s">
        <v>275</v>
      </c>
      <c r="G154" s="135" t="s">
        <v>189</v>
      </c>
      <c r="H154" s="136">
        <v>1704.3</v>
      </c>
      <c r="I154" s="137"/>
      <c r="J154" s="138">
        <f>ROUND(I154*H154,2)</f>
        <v>0</v>
      </c>
      <c r="K154" s="134" t="s">
        <v>190</v>
      </c>
      <c r="L154" s="33"/>
      <c r="M154" s="139" t="s">
        <v>19</v>
      </c>
      <c r="N154" s="140" t="s">
        <v>40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191</v>
      </c>
      <c r="AT154" s="143" t="s">
        <v>186</v>
      </c>
      <c r="AU154" s="143" t="s">
        <v>78</v>
      </c>
      <c r="AY154" s="18" t="s">
        <v>184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76</v>
      </c>
      <c r="BK154" s="144">
        <f>ROUND(I154*H154,2)</f>
        <v>0</v>
      </c>
      <c r="BL154" s="18" t="s">
        <v>191</v>
      </c>
      <c r="BM154" s="143" t="s">
        <v>3791</v>
      </c>
    </row>
    <row r="155" spans="2:65" s="1" customFormat="1" ht="48.75">
      <c r="B155" s="33"/>
      <c r="D155" s="145" t="s">
        <v>193</v>
      </c>
      <c r="F155" s="146" t="s">
        <v>277</v>
      </c>
      <c r="I155" s="147"/>
      <c r="L155" s="33"/>
      <c r="M155" s="148"/>
      <c r="T155" s="54"/>
      <c r="AT155" s="18" t="s">
        <v>193</v>
      </c>
      <c r="AU155" s="18" t="s">
        <v>78</v>
      </c>
    </row>
    <row r="156" spans="2:65" s="1" customFormat="1">
      <c r="B156" s="33"/>
      <c r="D156" s="149" t="s">
        <v>195</v>
      </c>
      <c r="F156" s="150" t="s">
        <v>278</v>
      </c>
      <c r="I156" s="147"/>
      <c r="L156" s="33"/>
      <c r="M156" s="148"/>
      <c r="T156" s="54"/>
      <c r="AT156" s="18" t="s">
        <v>195</v>
      </c>
      <c r="AU156" s="18" t="s">
        <v>78</v>
      </c>
    </row>
    <row r="157" spans="2:65" s="12" customFormat="1">
      <c r="B157" s="151"/>
      <c r="D157" s="145" t="s">
        <v>197</v>
      </c>
      <c r="E157" s="152" t="s">
        <v>19</v>
      </c>
      <c r="F157" s="153" t="s">
        <v>3792</v>
      </c>
      <c r="H157" s="154">
        <v>124.5</v>
      </c>
      <c r="I157" s="155"/>
      <c r="L157" s="151"/>
      <c r="M157" s="156"/>
      <c r="T157" s="157"/>
      <c r="AT157" s="152" t="s">
        <v>197</v>
      </c>
      <c r="AU157" s="152" t="s">
        <v>78</v>
      </c>
      <c r="AV157" s="12" t="s">
        <v>78</v>
      </c>
      <c r="AW157" s="12" t="s">
        <v>31</v>
      </c>
      <c r="AX157" s="12" t="s">
        <v>69</v>
      </c>
      <c r="AY157" s="152" t="s">
        <v>184</v>
      </c>
    </row>
    <row r="158" spans="2:65" s="12" customFormat="1">
      <c r="B158" s="151"/>
      <c r="D158" s="145" t="s">
        <v>197</v>
      </c>
      <c r="E158" s="152" t="s">
        <v>19</v>
      </c>
      <c r="F158" s="153" t="s">
        <v>3790</v>
      </c>
      <c r="H158" s="154">
        <v>-34.799999999999997</v>
      </c>
      <c r="I158" s="155"/>
      <c r="L158" s="151"/>
      <c r="M158" s="156"/>
      <c r="T158" s="157"/>
      <c r="AT158" s="152" t="s">
        <v>197</v>
      </c>
      <c r="AU158" s="152" t="s">
        <v>78</v>
      </c>
      <c r="AV158" s="12" t="s">
        <v>78</v>
      </c>
      <c r="AW158" s="12" t="s">
        <v>31</v>
      </c>
      <c r="AX158" s="12" t="s">
        <v>69</v>
      </c>
      <c r="AY158" s="152" t="s">
        <v>184</v>
      </c>
    </row>
    <row r="159" spans="2:65" s="13" customFormat="1">
      <c r="B159" s="158"/>
      <c r="D159" s="145" t="s">
        <v>197</v>
      </c>
      <c r="E159" s="159" t="s">
        <v>19</v>
      </c>
      <c r="F159" s="160" t="s">
        <v>205</v>
      </c>
      <c r="H159" s="161">
        <v>89.7</v>
      </c>
      <c r="I159" s="162"/>
      <c r="L159" s="158"/>
      <c r="M159" s="163"/>
      <c r="T159" s="164"/>
      <c r="AT159" s="159" t="s">
        <v>197</v>
      </c>
      <c r="AU159" s="159" t="s">
        <v>78</v>
      </c>
      <c r="AV159" s="13" t="s">
        <v>191</v>
      </c>
      <c r="AW159" s="13" t="s">
        <v>31</v>
      </c>
      <c r="AX159" s="13" t="s">
        <v>76</v>
      </c>
      <c r="AY159" s="159" t="s">
        <v>184</v>
      </c>
    </row>
    <row r="160" spans="2:65" s="12" customFormat="1">
      <c r="B160" s="151"/>
      <c r="D160" s="145" t="s">
        <v>197</v>
      </c>
      <c r="F160" s="153" t="s">
        <v>3793</v>
      </c>
      <c r="H160" s="154">
        <v>1704.3</v>
      </c>
      <c r="I160" s="155"/>
      <c r="L160" s="151"/>
      <c r="M160" s="156"/>
      <c r="T160" s="157"/>
      <c r="AT160" s="152" t="s">
        <v>197</v>
      </c>
      <c r="AU160" s="152" t="s">
        <v>78</v>
      </c>
      <c r="AV160" s="12" t="s">
        <v>78</v>
      </c>
      <c r="AW160" s="12" t="s">
        <v>4</v>
      </c>
      <c r="AX160" s="12" t="s">
        <v>76</v>
      </c>
      <c r="AY160" s="152" t="s">
        <v>184</v>
      </c>
    </row>
    <row r="161" spans="2:65" s="1" customFormat="1" ht="37.9" customHeight="1">
      <c r="B161" s="33"/>
      <c r="C161" s="132" t="s">
        <v>264</v>
      </c>
      <c r="D161" s="132" t="s">
        <v>186</v>
      </c>
      <c r="E161" s="133" t="s">
        <v>282</v>
      </c>
      <c r="F161" s="134" t="s">
        <v>283</v>
      </c>
      <c r="G161" s="135" t="s">
        <v>189</v>
      </c>
      <c r="H161" s="136">
        <v>69.599999999999994</v>
      </c>
      <c r="I161" s="137"/>
      <c r="J161" s="138">
        <f>ROUND(I161*H161,2)</f>
        <v>0</v>
      </c>
      <c r="K161" s="134" t="s">
        <v>190</v>
      </c>
      <c r="L161" s="33"/>
      <c r="M161" s="139" t="s">
        <v>19</v>
      </c>
      <c r="N161" s="140" t="s">
        <v>40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191</v>
      </c>
      <c r="AT161" s="143" t="s">
        <v>186</v>
      </c>
      <c r="AU161" s="143" t="s">
        <v>78</v>
      </c>
      <c r="AY161" s="18" t="s">
        <v>184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76</v>
      </c>
      <c r="BK161" s="144">
        <f>ROUND(I161*H161,2)</f>
        <v>0</v>
      </c>
      <c r="BL161" s="18" t="s">
        <v>191</v>
      </c>
      <c r="BM161" s="143" t="s">
        <v>3794</v>
      </c>
    </row>
    <row r="162" spans="2:65" s="1" customFormat="1" ht="39">
      <c r="B162" s="33"/>
      <c r="D162" s="145" t="s">
        <v>193</v>
      </c>
      <c r="F162" s="146" t="s">
        <v>285</v>
      </c>
      <c r="I162" s="147"/>
      <c r="L162" s="33"/>
      <c r="M162" s="148"/>
      <c r="T162" s="54"/>
      <c r="AT162" s="18" t="s">
        <v>193</v>
      </c>
      <c r="AU162" s="18" t="s">
        <v>78</v>
      </c>
    </row>
    <row r="163" spans="2:65" s="1" customFormat="1">
      <c r="B163" s="33"/>
      <c r="D163" s="149" t="s">
        <v>195</v>
      </c>
      <c r="F163" s="150" t="s">
        <v>286</v>
      </c>
      <c r="I163" s="147"/>
      <c r="L163" s="33"/>
      <c r="M163" s="148"/>
      <c r="T163" s="54"/>
      <c r="AT163" s="18" t="s">
        <v>195</v>
      </c>
      <c r="AU163" s="18" t="s">
        <v>78</v>
      </c>
    </row>
    <row r="164" spans="2:65" s="12" customFormat="1">
      <c r="B164" s="151"/>
      <c r="D164" s="145" t="s">
        <v>197</v>
      </c>
      <c r="E164" s="152" t="s">
        <v>19</v>
      </c>
      <c r="F164" s="153" t="s">
        <v>3795</v>
      </c>
      <c r="H164" s="154">
        <v>69.599999999999994</v>
      </c>
      <c r="I164" s="155"/>
      <c r="L164" s="151"/>
      <c r="M164" s="156"/>
      <c r="T164" s="157"/>
      <c r="AT164" s="152" t="s">
        <v>197</v>
      </c>
      <c r="AU164" s="152" t="s">
        <v>78</v>
      </c>
      <c r="AV164" s="12" t="s">
        <v>78</v>
      </c>
      <c r="AW164" s="12" t="s">
        <v>31</v>
      </c>
      <c r="AX164" s="12" t="s">
        <v>76</v>
      </c>
      <c r="AY164" s="152" t="s">
        <v>184</v>
      </c>
    </row>
    <row r="165" spans="2:65" s="1" customFormat="1" ht="37.9" customHeight="1">
      <c r="B165" s="33"/>
      <c r="C165" s="132" t="s">
        <v>273</v>
      </c>
      <c r="D165" s="132" t="s">
        <v>186</v>
      </c>
      <c r="E165" s="133" t="s">
        <v>290</v>
      </c>
      <c r="F165" s="134" t="s">
        <v>291</v>
      </c>
      <c r="G165" s="135" t="s">
        <v>189</v>
      </c>
      <c r="H165" s="136">
        <v>1322.4</v>
      </c>
      <c r="I165" s="137"/>
      <c r="J165" s="138">
        <f>ROUND(I165*H165,2)</f>
        <v>0</v>
      </c>
      <c r="K165" s="134" t="s">
        <v>190</v>
      </c>
      <c r="L165" s="33"/>
      <c r="M165" s="139" t="s">
        <v>19</v>
      </c>
      <c r="N165" s="140" t="s">
        <v>40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191</v>
      </c>
      <c r="AT165" s="143" t="s">
        <v>186</v>
      </c>
      <c r="AU165" s="143" t="s">
        <v>78</v>
      </c>
      <c r="AY165" s="18" t="s">
        <v>184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76</v>
      </c>
      <c r="BK165" s="144">
        <f>ROUND(I165*H165,2)</f>
        <v>0</v>
      </c>
      <c r="BL165" s="18" t="s">
        <v>191</v>
      </c>
      <c r="BM165" s="143" t="s">
        <v>3796</v>
      </c>
    </row>
    <row r="166" spans="2:65" s="1" customFormat="1" ht="48.75">
      <c r="B166" s="33"/>
      <c r="D166" s="145" t="s">
        <v>193</v>
      </c>
      <c r="F166" s="146" t="s">
        <v>293</v>
      </c>
      <c r="I166" s="147"/>
      <c r="L166" s="33"/>
      <c r="M166" s="148"/>
      <c r="T166" s="54"/>
      <c r="AT166" s="18" t="s">
        <v>193</v>
      </c>
      <c r="AU166" s="18" t="s">
        <v>78</v>
      </c>
    </row>
    <row r="167" spans="2:65" s="1" customFormat="1">
      <c r="B167" s="33"/>
      <c r="D167" s="149" t="s">
        <v>195</v>
      </c>
      <c r="F167" s="150" t="s">
        <v>294</v>
      </c>
      <c r="I167" s="147"/>
      <c r="L167" s="33"/>
      <c r="M167" s="148"/>
      <c r="T167" s="54"/>
      <c r="AT167" s="18" t="s">
        <v>195</v>
      </c>
      <c r="AU167" s="18" t="s">
        <v>78</v>
      </c>
    </row>
    <row r="168" spans="2:65" s="12" customFormat="1">
      <c r="B168" s="151"/>
      <c r="D168" s="145" t="s">
        <v>197</v>
      </c>
      <c r="E168" s="152" t="s">
        <v>19</v>
      </c>
      <c r="F168" s="153" t="s">
        <v>3797</v>
      </c>
      <c r="H168" s="154">
        <v>69.599999999999994</v>
      </c>
      <c r="I168" s="155"/>
      <c r="L168" s="151"/>
      <c r="M168" s="156"/>
      <c r="T168" s="157"/>
      <c r="AT168" s="152" t="s">
        <v>197</v>
      </c>
      <c r="AU168" s="152" t="s">
        <v>78</v>
      </c>
      <c r="AV168" s="12" t="s">
        <v>78</v>
      </c>
      <c r="AW168" s="12" t="s">
        <v>31</v>
      </c>
      <c r="AX168" s="12" t="s">
        <v>76</v>
      </c>
      <c r="AY168" s="152" t="s">
        <v>184</v>
      </c>
    </row>
    <row r="169" spans="2:65" s="12" customFormat="1">
      <c r="B169" s="151"/>
      <c r="D169" s="145" t="s">
        <v>197</v>
      </c>
      <c r="F169" s="153" t="s">
        <v>3798</v>
      </c>
      <c r="H169" s="154">
        <v>1322.4</v>
      </c>
      <c r="I169" s="155"/>
      <c r="L169" s="151"/>
      <c r="M169" s="156"/>
      <c r="T169" s="157"/>
      <c r="AT169" s="152" t="s">
        <v>197</v>
      </c>
      <c r="AU169" s="152" t="s">
        <v>78</v>
      </c>
      <c r="AV169" s="12" t="s">
        <v>78</v>
      </c>
      <c r="AW169" s="12" t="s">
        <v>4</v>
      </c>
      <c r="AX169" s="12" t="s">
        <v>76</v>
      </c>
      <c r="AY169" s="152" t="s">
        <v>184</v>
      </c>
    </row>
    <row r="170" spans="2:65" s="1" customFormat="1" ht="24.2" customHeight="1">
      <c r="B170" s="33"/>
      <c r="C170" s="132" t="s">
        <v>281</v>
      </c>
      <c r="D170" s="132" t="s">
        <v>186</v>
      </c>
      <c r="E170" s="133" t="s">
        <v>311</v>
      </c>
      <c r="F170" s="134" t="s">
        <v>312</v>
      </c>
      <c r="G170" s="135" t="s">
        <v>313</v>
      </c>
      <c r="H170" s="136">
        <v>238.8</v>
      </c>
      <c r="I170" s="137"/>
      <c r="J170" s="138">
        <f>ROUND(I170*H170,2)</f>
        <v>0</v>
      </c>
      <c r="K170" s="134" t="s">
        <v>190</v>
      </c>
      <c r="L170" s="33"/>
      <c r="M170" s="139" t="s">
        <v>19</v>
      </c>
      <c r="N170" s="140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191</v>
      </c>
      <c r="AT170" s="143" t="s">
        <v>186</v>
      </c>
      <c r="AU170" s="143" t="s">
        <v>78</v>
      </c>
      <c r="AY170" s="18" t="s">
        <v>184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76</v>
      </c>
      <c r="BK170" s="144">
        <f>ROUND(I170*H170,2)</f>
        <v>0</v>
      </c>
      <c r="BL170" s="18" t="s">
        <v>191</v>
      </c>
      <c r="BM170" s="143" t="s">
        <v>3799</v>
      </c>
    </row>
    <row r="171" spans="2:65" s="1" customFormat="1" ht="29.25">
      <c r="B171" s="33"/>
      <c r="D171" s="145" t="s">
        <v>193</v>
      </c>
      <c r="F171" s="146" t="s">
        <v>315</v>
      </c>
      <c r="I171" s="147"/>
      <c r="L171" s="33"/>
      <c r="M171" s="148"/>
      <c r="T171" s="54"/>
      <c r="AT171" s="18" t="s">
        <v>193</v>
      </c>
      <c r="AU171" s="18" t="s">
        <v>78</v>
      </c>
    </row>
    <row r="172" spans="2:65" s="1" customFormat="1">
      <c r="B172" s="33"/>
      <c r="D172" s="149" t="s">
        <v>195</v>
      </c>
      <c r="F172" s="150" t="s">
        <v>316</v>
      </c>
      <c r="I172" s="147"/>
      <c r="L172" s="33"/>
      <c r="M172" s="148"/>
      <c r="T172" s="54"/>
      <c r="AT172" s="18" t="s">
        <v>195</v>
      </c>
      <c r="AU172" s="18" t="s">
        <v>78</v>
      </c>
    </row>
    <row r="173" spans="2:65" s="12" customFormat="1">
      <c r="B173" s="151"/>
      <c r="D173" s="145" t="s">
        <v>197</v>
      </c>
      <c r="E173" s="152" t="s">
        <v>19</v>
      </c>
      <c r="F173" s="153" t="s">
        <v>3800</v>
      </c>
      <c r="H173" s="154">
        <v>238.8</v>
      </c>
      <c r="I173" s="155"/>
      <c r="L173" s="151"/>
      <c r="M173" s="156"/>
      <c r="T173" s="157"/>
      <c r="AT173" s="152" t="s">
        <v>197</v>
      </c>
      <c r="AU173" s="152" t="s">
        <v>78</v>
      </c>
      <c r="AV173" s="12" t="s">
        <v>78</v>
      </c>
      <c r="AW173" s="12" t="s">
        <v>31</v>
      </c>
      <c r="AX173" s="12" t="s">
        <v>76</v>
      </c>
      <c r="AY173" s="152" t="s">
        <v>184</v>
      </c>
    </row>
    <row r="174" spans="2:65" s="1" customFormat="1" ht="24.2" customHeight="1">
      <c r="B174" s="33"/>
      <c r="C174" s="132" t="s">
        <v>289</v>
      </c>
      <c r="D174" s="132" t="s">
        <v>186</v>
      </c>
      <c r="E174" s="133" t="s">
        <v>319</v>
      </c>
      <c r="F174" s="134" t="s">
        <v>320</v>
      </c>
      <c r="G174" s="135" t="s">
        <v>189</v>
      </c>
      <c r="H174" s="136">
        <v>34.228000000000002</v>
      </c>
      <c r="I174" s="137"/>
      <c r="J174" s="138">
        <f>ROUND(I174*H174,2)</f>
        <v>0</v>
      </c>
      <c r="K174" s="134" t="s">
        <v>190</v>
      </c>
      <c r="L174" s="33"/>
      <c r="M174" s="139" t="s">
        <v>19</v>
      </c>
      <c r="N174" s="140" t="s">
        <v>40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191</v>
      </c>
      <c r="AT174" s="143" t="s">
        <v>186</v>
      </c>
      <c r="AU174" s="143" t="s">
        <v>78</v>
      </c>
      <c r="AY174" s="18" t="s">
        <v>184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76</v>
      </c>
      <c r="BK174" s="144">
        <f>ROUND(I174*H174,2)</f>
        <v>0</v>
      </c>
      <c r="BL174" s="18" t="s">
        <v>191</v>
      </c>
      <c r="BM174" s="143" t="s">
        <v>3801</v>
      </c>
    </row>
    <row r="175" spans="2:65" s="1" customFormat="1" ht="29.25">
      <c r="B175" s="33"/>
      <c r="D175" s="145" t="s">
        <v>193</v>
      </c>
      <c r="F175" s="146" t="s">
        <v>322</v>
      </c>
      <c r="I175" s="147"/>
      <c r="L175" s="33"/>
      <c r="M175" s="148"/>
      <c r="T175" s="54"/>
      <c r="AT175" s="18" t="s">
        <v>193</v>
      </c>
      <c r="AU175" s="18" t="s">
        <v>78</v>
      </c>
    </row>
    <row r="176" spans="2:65" s="1" customFormat="1">
      <c r="B176" s="33"/>
      <c r="D176" s="149" t="s">
        <v>195</v>
      </c>
      <c r="F176" s="150" t="s">
        <v>323</v>
      </c>
      <c r="I176" s="147"/>
      <c r="L176" s="33"/>
      <c r="M176" s="148"/>
      <c r="T176" s="54"/>
      <c r="AT176" s="18" t="s">
        <v>195</v>
      </c>
      <c r="AU176" s="18" t="s">
        <v>78</v>
      </c>
    </row>
    <row r="177" spans="2:65" s="12" customFormat="1">
      <c r="B177" s="151"/>
      <c r="D177" s="145" t="s">
        <v>197</v>
      </c>
      <c r="E177" s="152" t="s">
        <v>19</v>
      </c>
      <c r="F177" s="153" t="s">
        <v>3802</v>
      </c>
      <c r="H177" s="154">
        <v>30.4</v>
      </c>
      <c r="I177" s="155"/>
      <c r="L177" s="151"/>
      <c r="M177" s="156"/>
      <c r="T177" s="157"/>
      <c r="AT177" s="152" t="s">
        <v>197</v>
      </c>
      <c r="AU177" s="152" t="s">
        <v>78</v>
      </c>
      <c r="AV177" s="12" t="s">
        <v>78</v>
      </c>
      <c r="AW177" s="12" t="s">
        <v>31</v>
      </c>
      <c r="AX177" s="12" t="s">
        <v>69</v>
      </c>
      <c r="AY177" s="152" t="s">
        <v>184</v>
      </c>
    </row>
    <row r="178" spans="2:65" s="12" customFormat="1">
      <c r="B178" s="151"/>
      <c r="D178" s="145" t="s">
        <v>197</v>
      </c>
      <c r="E178" s="152" t="s">
        <v>19</v>
      </c>
      <c r="F178" s="153" t="s">
        <v>3803</v>
      </c>
      <c r="H178" s="154">
        <v>1.24</v>
      </c>
      <c r="I178" s="155"/>
      <c r="L178" s="151"/>
      <c r="M178" s="156"/>
      <c r="T178" s="157"/>
      <c r="AT178" s="152" t="s">
        <v>197</v>
      </c>
      <c r="AU178" s="152" t="s">
        <v>78</v>
      </c>
      <c r="AV178" s="12" t="s">
        <v>78</v>
      </c>
      <c r="AW178" s="12" t="s">
        <v>31</v>
      </c>
      <c r="AX178" s="12" t="s">
        <v>69</v>
      </c>
      <c r="AY178" s="152" t="s">
        <v>184</v>
      </c>
    </row>
    <row r="179" spans="2:65" s="12" customFormat="1">
      <c r="B179" s="151"/>
      <c r="D179" s="145" t="s">
        <v>197</v>
      </c>
      <c r="E179" s="152" t="s">
        <v>19</v>
      </c>
      <c r="F179" s="153" t="s">
        <v>3804</v>
      </c>
      <c r="H179" s="154">
        <v>2.048</v>
      </c>
      <c r="I179" s="155"/>
      <c r="L179" s="151"/>
      <c r="M179" s="156"/>
      <c r="T179" s="157"/>
      <c r="AT179" s="152" t="s">
        <v>197</v>
      </c>
      <c r="AU179" s="152" t="s">
        <v>78</v>
      </c>
      <c r="AV179" s="12" t="s">
        <v>78</v>
      </c>
      <c r="AW179" s="12" t="s">
        <v>31</v>
      </c>
      <c r="AX179" s="12" t="s">
        <v>69</v>
      </c>
      <c r="AY179" s="152" t="s">
        <v>184</v>
      </c>
    </row>
    <row r="180" spans="2:65" s="12" customFormat="1">
      <c r="B180" s="151"/>
      <c r="D180" s="145" t="s">
        <v>197</v>
      </c>
      <c r="E180" s="152" t="s">
        <v>19</v>
      </c>
      <c r="F180" s="153" t="s">
        <v>3805</v>
      </c>
      <c r="H180" s="154">
        <v>0.54</v>
      </c>
      <c r="I180" s="155"/>
      <c r="L180" s="151"/>
      <c r="M180" s="156"/>
      <c r="T180" s="157"/>
      <c r="AT180" s="152" t="s">
        <v>197</v>
      </c>
      <c r="AU180" s="152" t="s">
        <v>78</v>
      </c>
      <c r="AV180" s="12" t="s">
        <v>78</v>
      </c>
      <c r="AW180" s="12" t="s">
        <v>31</v>
      </c>
      <c r="AX180" s="12" t="s">
        <v>69</v>
      </c>
      <c r="AY180" s="152" t="s">
        <v>184</v>
      </c>
    </row>
    <row r="181" spans="2:65" s="13" customFormat="1">
      <c r="B181" s="158"/>
      <c r="D181" s="145" t="s">
        <v>197</v>
      </c>
      <c r="E181" s="159" t="s">
        <v>19</v>
      </c>
      <c r="F181" s="160" t="s">
        <v>205</v>
      </c>
      <c r="H181" s="161">
        <v>34.228000000000002</v>
      </c>
      <c r="I181" s="162"/>
      <c r="L181" s="158"/>
      <c r="M181" s="163"/>
      <c r="T181" s="164"/>
      <c r="AT181" s="159" t="s">
        <v>197</v>
      </c>
      <c r="AU181" s="159" t="s">
        <v>78</v>
      </c>
      <c r="AV181" s="13" t="s">
        <v>191</v>
      </c>
      <c r="AW181" s="13" t="s">
        <v>31</v>
      </c>
      <c r="AX181" s="13" t="s">
        <v>76</v>
      </c>
      <c r="AY181" s="159" t="s">
        <v>184</v>
      </c>
    </row>
    <row r="182" spans="2:65" s="1" customFormat="1" ht="24.2" customHeight="1">
      <c r="B182" s="33"/>
      <c r="C182" s="132" t="s">
        <v>8</v>
      </c>
      <c r="D182" s="132" t="s">
        <v>186</v>
      </c>
      <c r="E182" s="133" t="s">
        <v>1999</v>
      </c>
      <c r="F182" s="134" t="s">
        <v>2000</v>
      </c>
      <c r="G182" s="135" t="s">
        <v>189</v>
      </c>
      <c r="H182" s="136">
        <v>126.194</v>
      </c>
      <c r="I182" s="137"/>
      <c r="J182" s="138">
        <f>ROUND(I182*H182,2)</f>
        <v>0</v>
      </c>
      <c r="K182" s="134" t="s">
        <v>190</v>
      </c>
      <c r="L182" s="33"/>
      <c r="M182" s="139" t="s">
        <v>19</v>
      </c>
      <c r="N182" s="140" t="s">
        <v>40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191</v>
      </c>
      <c r="AT182" s="143" t="s">
        <v>186</v>
      </c>
      <c r="AU182" s="143" t="s">
        <v>78</v>
      </c>
      <c r="AY182" s="18" t="s">
        <v>184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8" t="s">
        <v>76</v>
      </c>
      <c r="BK182" s="144">
        <f>ROUND(I182*H182,2)</f>
        <v>0</v>
      </c>
      <c r="BL182" s="18" t="s">
        <v>191</v>
      </c>
      <c r="BM182" s="143" t="s">
        <v>3806</v>
      </c>
    </row>
    <row r="183" spans="2:65" s="1" customFormat="1" ht="39">
      <c r="B183" s="33"/>
      <c r="D183" s="145" t="s">
        <v>193</v>
      </c>
      <c r="F183" s="146" t="s">
        <v>2002</v>
      </c>
      <c r="I183" s="147"/>
      <c r="L183" s="33"/>
      <c r="M183" s="148"/>
      <c r="T183" s="54"/>
      <c r="AT183" s="18" t="s">
        <v>193</v>
      </c>
      <c r="AU183" s="18" t="s">
        <v>78</v>
      </c>
    </row>
    <row r="184" spans="2:65" s="1" customFormat="1">
      <c r="B184" s="33"/>
      <c r="D184" s="149" t="s">
        <v>195</v>
      </c>
      <c r="F184" s="150" t="s">
        <v>2003</v>
      </c>
      <c r="I184" s="147"/>
      <c r="L184" s="33"/>
      <c r="M184" s="148"/>
      <c r="T184" s="54"/>
      <c r="AT184" s="18" t="s">
        <v>195</v>
      </c>
      <c r="AU184" s="18" t="s">
        <v>78</v>
      </c>
    </row>
    <row r="185" spans="2:65" s="12" customFormat="1">
      <c r="B185" s="151"/>
      <c r="D185" s="145" t="s">
        <v>197</v>
      </c>
      <c r="E185" s="152" t="s">
        <v>19</v>
      </c>
      <c r="F185" s="153" t="s">
        <v>3807</v>
      </c>
      <c r="H185" s="154">
        <v>24.96</v>
      </c>
      <c r="I185" s="155"/>
      <c r="L185" s="151"/>
      <c r="M185" s="156"/>
      <c r="T185" s="157"/>
      <c r="AT185" s="152" t="s">
        <v>197</v>
      </c>
      <c r="AU185" s="152" t="s">
        <v>78</v>
      </c>
      <c r="AV185" s="12" t="s">
        <v>78</v>
      </c>
      <c r="AW185" s="12" t="s">
        <v>31</v>
      </c>
      <c r="AX185" s="12" t="s">
        <v>69</v>
      </c>
      <c r="AY185" s="152" t="s">
        <v>184</v>
      </c>
    </row>
    <row r="186" spans="2:65" s="12" customFormat="1">
      <c r="B186" s="151"/>
      <c r="D186" s="145" t="s">
        <v>197</v>
      </c>
      <c r="E186" s="152" t="s">
        <v>19</v>
      </c>
      <c r="F186" s="153" t="s">
        <v>3808</v>
      </c>
      <c r="H186" s="154">
        <v>90.4</v>
      </c>
      <c r="I186" s="155"/>
      <c r="L186" s="151"/>
      <c r="M186" s="156"/>
      <c r="T186" s="157"/>
      <c r="AT186" s="152" t="s">
        <v>197</v>
      </c>
      <c r="AU186" s="152" t="s">
        <v>78</v>
      </c>
      <c r="AV186" s="12" t="s">
        <v>78</v>
      </c>
      <c r="AW186" s="12" t="s">
        <v>31</v>
      </c>
      <c r="AX186" s="12" t="s">
        <v>69</v>
      </c>
      <c r="AY186" s="152" t="s">
        <v>184</v>
      </c>
    </row>
    <row r="187" spans="2:65" s="12" customFormat="1">
      <c r="B187" s="151"/>
      <c r="D187" s="145" t="s">
        <v>197</v>
      </c>
      <c r="E187" s="152" t="s">
        <v>19</v>
      </c>
      <c r="F187" s="153" t="s">
        <v>3809</v>
      </c>
      <c r="H187" s="154">
        <v>12.366</v>
      </c>
      <c r="I187" s="155"/>
      <c r="L187" s="151"/>
      <c r="M187" s="156"/>
      <c r="T187" s="157"/>
      <c r="AT187" s="152" t="s">
        <v>197</v>
      </c>
      <c r="AU187" s="152" t="s">
        <v>78</v>
      </c>
      <c r="AV187" s="12" t="s">
        <v>78</v>
      </c>
      <c r="AW187" s="12" t="s">
        <v>31</v>
      </c>
      <c r="AX187" s="12" t="s">
        <v>69</v>
      </c>
      <c r="AY187" s="152" t="s">
        <v>184</v>
      </c>
    </row>
    <row r="188" spans="2:65" s="12" customFormat="1">
      <c r="B188" s="151"/>
      <c r="D188" s="145" t="s">
        <v>197</v>
      </c>
      <c r="E188" s="152" t="s">
        <v>19</v>
      </c>
      <c r="F188" s="153" t="s">
        <v>3810</v>
      </c>
      <c r="H188" s="154">
        <v>-1.532</v>
      </c>
      <c r="I188" s="155"/>
      <c r="L188" s="151"/>
      <c r="M188" s="156"/>
      <c r="T188" s="157"/>
      <c r="AT188" s="152" t="s">
        <v>197</v>
      </c>
      <c r="AU188" s="152" t="s">
        <v>78</v>
      </c>
      <c r="AV188" s="12" t="s">
        <v>78</v>
      </c>
      <c r="AW188" s="12" t="s">
        <v>31</v>
      </c>
      <c r="AX188" s="12" t="s">
        <v>69</v>
      </c>
      <c r="AY188" s="152" t="s">
        <v>184</v>
      </c>
    </row>
    <row r="189" spans="2:65" s="13" customFormat="1">
      <c r="B189" s="158"/>
      <c r="D189" s="145" t="s">
        <v>197</v>
      </c>
      <c r="E189" s="159" t="s">
        <v>19</v>
      </c>
      <c r="F189" s="160" t="s">
        <v>205</v>
      </c>
      <c r="H189" s="161">
        <v>126.194</v>
      </c>
      <c r="I189" s="162"/>
      <c r="L189" s="158"/>
      <c r="M189" s="163"/>
      <c r="T189" s="164"/>
      <c r="AT189" s="159" t="s">
        <v>197</v>
      </c>
      <c r="AU189" s="159" t="s">
        <v>78</v>
      </c>
      <c r="AV189" s="13" t="s">
        <v>191</v>
      </c>
      <c r="AW189" s="13" t="s">
        <v>31</v>
      </c>
      <c r="AX189" s="13" t="s">
        <v>76</v>
      </c>
      <c r="AY189" s="159" t="s">
        <v>184</v>
      </c>
    </row>
    <row r="190" spans="2:65" s="1" customFormat="1" ht="24.2" customHeight="1">
      <c r="B190" s="33"/>
      <c r="C190" s="132" t="s">
        <v>303</v>
      </c>
      <c r="D190" s="132" t="s">
        <v>186</v>
      </c>
      <c r="E190" s="133" t="s">
        <v>3811</v>
      </c>
      <c r="F190" s="134" t="s">
        <v>3812</v>
      </c>
      <c r="G190" s="135" t="s">
        <v>189</v>
      </c>
      <c r="H190" s="136">
        <v>18.501000000000001</v>
      </c>
      <c r="I190" s="137"/>
      <c r="J190" s="138">
        <f>ROUND(I190*H190,2)</f>
        <v>0</v>
      </c>
      <c r="K190" s="134" t="s">
        <v>190</v>
      </c>
      <c r="L190" s="33"/>
      <c r="M190" s="139" t="s">
        <v>19</v>
      </c>
      <c r="N190" s="140" t="s">
        <v>40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191</v>
      </c>
      <c r="AT190" s="143" t="s">
        <v>186</v>
      </c>
      <c r="AU190" s="143" t="s">
        <v>78</v>
      </c>
      <c r="AY190" s="18" t="s">
        <v>184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76</v>
      </c>
      <c r="BK190" s="144">
        <f>ROUND(I190*H190,2)</f>
        <v>0</v>
      </c>
      <c r="BL190" s="18" t="s">
        <v>191</v>
      </c>
      <c r="BM190" s="143" t="s">
        <v>3813</v>
      </c>
    </row>
    <row r="191" spans="2:65" s="1" customFormat="1" ht="19.5">
      <c r="B191" s="33"/>
      <c r="D191" s="145" t="s">
        <v>193</v>
      </c>
      <c r="F191" s="146" t="s">
        <v>3814</v>
      </c>
      <c r="I191" s="147"/>
      <c r="L191" s="33"/>
      <c r="M191" s="148"/>
      <c r="T191" s="54"/>
      <c r="AT191" s="18" t="s">
        <v>193</v>
      </c>
      <c r="AU191" s="18" t="s">
        <v>78</v>
      </c>
    </row>
    <row r="192" spans="2:65" s="1" customFormat="1">
      <c r="B192" s="33"/>
      <c r="D192" s="149" t="s">
        <v>195</v>
      </c>
      <c r="F192" s="150" t="s">
        <v>3815</v>
      </c>
      <c r="I192" s="147"/>
      <c r="L192" s="33"/>
      <c r="M192" s="148"/>
      <c r="T192" s="54"/>
      <c r="AT192" s="18" t="s">
        <v>195</v>
      </c>
      <c r="AU192" s="18" t="s">
        <v>78</v>
      </c>
    </row>
    <row r="193" spans="2:65" s="12" customFormat="1">
      <c r="B193" s="151"/>
      <c r="D193" s="145" t="s">
        <v>197</v>
      </c>
      <c r="E193" s="152" t="s">
        <v>19</v>
      </c>
      <c r="F193" s="153" t="s">
        <v>3816</v>
      </c>
      <c r="H193" s="154">
        <v>2.88</v>
      </c>
      <c r="I193" s="155"/>
      <c r="L193" s="151"/>
      <c r="M193" s="156"/>
      <c r="T193" s="157"/>
      <c r="AT193" s="152" t="s">
        <v>197</v>
      </c>
      <c r="AU193" s="152" t="s">
        <v>78</v>
      </c>
      <c r="AV193" s="12" t="s">
        <v>78</v>
      </c>
      <c r="AW193" s="12" t="s">
        <v>31</v>
      </c>
      <c r="AX193" s="12" t="s">
        <v>69</v>
      </c>
      <c r="AY193" s="152" t="s">
        <v>184</v>
      </c>
    </row>
    <row r="194" spans="2:65" s="12" customFormat="1">
      <c r="B194" s="151"/>
      <c r="D194" s="145" t="s">
        <v>197</v>
      </c>
      <c r="E194" s="152" t="s">
        <v>19</v>
      </c>
      <c r="F194" s="153" t="s">
        <v>3817</v>
      </c>
      <c r="H194" s="154">
        <v>13.56</v>
      </c>
      <c r="I194" s="155"/>
      <c r="L194" s="151"/>
      <c r="M194" s="156"/>
      <c r="T194" s="157"/>
      <c r="AT194" s="152" t="s">
        <v>197</v>
      </c>
      <c r="AU194" s="152" t="s">
        <v>78</v>
      </c>
      <c r="AV194" s="12" t="s">
        <v>78</v>
      </c>
      <c r="AW194" s="12" t="s">
        <v>31</v>
      </c>
      <c r="AX194" s="12" t="s">
        <v>69</v>
      </c>
      <c r="AY194" s="152" t="s">
        <v>184</v>
      </c>
    </row>
    <row r="195" spans="2:65" s="12" customFormat="1">
      <c r="B195" s="151"/>
      <c r="D195" s="145" t="s">
        <v>197</v>
      </c>
      <c r="E195" s="152" t="s">
        <v>19</v>
      </c>
      <c r="F195" s="153" t="s">
        <v>3818</v>
      </c>
      <c r="H195" s="154">
        <v>2.0609999999999999</v>
      </c>
      <c r="I195" s="155"/>
      <c r="L195" s="151"/>
      <c r="M195" s="156"/>
      <c r="T195" s="157"/>
      <c r="AT195" s="152" t="s">
        <v>197</v>
      </c>
      <c r="AU195" s="152" t="s">
        <v>78</v>
      </c>
      <c r="AV195" s="12" t="s">
        <v>78</v>
      </c>
      <c r="AW195" s="12" t="s">
        <v>31</v>
      </c>
      <c r="AX195" s="12" t="s">
        <v>69</v>
      </c>
      <c r="AY195" s="152" t="s">
        <v>184</v>
      </c>
    </row>
    <row r="196" spans="2:65" s="13" customFormat="1">
      <c r="B196" s="158"/>
      <c r="D196" s="145" t="s">
        <v>197</v>
      </c>
      <c r="E196" s="159" t="s">
        <v>19</v>
      </c>
      <c r="F196" s="160" t="s">
        <v>205</v>
      </c>
      <c r="H196" s="161">
        <v>18.501000000000001</v>
      </c>
      <c r="I196" s="162"/>
      <c r="L196" s="158"/>
      <c r="M196" s="163"/>
      <c r="T196" s="164"/>
      <c r="AT196" s="159" t="s">
        <v>197</v>
      </c>
      <c r="AU196" s="159" t="s">
        <v>78</v>
      </c>
      <c r="AV196" s="13" t="s">
        <v>191</v>
      </c>
      <c r="AW196" s="13" t="s">
        <v>31</v>
      </c>
      <c r="AX196" s="13" t="s">
        <v>76</v>
      </c>
      <c r="AY196" s="159" t="s">
        <v>184</v>
      </c>
    </row>
    <row r="197" spans="2:65" s="1" customFormat="1" ht="16.5" customHeight="1">
      <c r="B197" s="33"/>
      <c r="C197" s="171" t="s">
        <v>310</v>
      </c>
      <c r="D197" s="171" t="s">
        <v>557</v>
      </c>
      <c r="E197" s="172" t="s">
        <v>3819</v>
      </c>
      <c r="F197" s="173" t="s">
        <v>3820</v>
      </c>
      <c r="G197" s="174" t="s">
        <v>313</v>
      </c>
      <c r="H197" s="175">
        <v>201.92</v>
      </c>
      <c r="I197" s="176"/>
      <c r="J197" s="177">
        <f>ROUND(I197*H197,2)</f>
        <v>0</v>
      </c>
      <c r="K197" s="173" t="s">
        <v>190</v>
      </c>
      <c r="L197" s="178"/>
      <c r="M197" s="179" t="s">
        <v>19</v>
      </c>
      <c r="N197" s="180" t="s">
        <v>40</v>
      </c>
      <c r="P197" s="141">
        <f>O197*H197</f>
        <v>0</v>
      </c>
      <c r="Q197" s="141">
        <v>1</v>
      </c>
      <c r="R197" s="141">
        <f>Q197*H197</f>
        <v>201.92</v>
      </c>
      <c r="S197" s="141">
        <v>0</v>
      </c>
      <c r="T197" s="142">
        <f>S197*H197</f>
        <v>0</v>
      </c>
      <c r="AR197" s="143" t="s">
        <v>238</v>
      </c>
      <c r="AT197" s="143" t="s">
        <v>557</v>
      </c>
      <c r="AU197" s="143" t="s">
        <v>78</v>
      </c>
      <c r="AY197" s="18" t="s">
        <v>184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76</v>
      </c>
      <c r="BK197" s="144">
        <f>ROUND(I197*H197,2)</f>
        <v>0</v>
      </c>
      <c r="BL197" s="18" t="s">
        <v>191</v>
      </c>
      <c r="BM197" s="143" t="s">
        <v>3821</v>
      </c>
    </row>
    <row r="198" spans="2:65" s="1" customFormat="1">
      <c r="B198" s="33"/>
      <c r="D198" s="145" t="s">
        <v>193</v>
      </c>
      <c r="F198" s="146" t="s">
        <v>3820</v>
      </c>
      <c r="I198" s="147"/>
      <c r="L198" s="33"/>
      <c r="M198" s="148"/>
      <c r="T198" s="54"/>
      <c r="AT198" s="18" t="s">
        <v>193</v>
      </c>
      <c r="AU198" s="18" t="s">
        <v>78</v>
      </c>
    </row>
    <row r="199" spans="2:65" s="12" customFormat="1">
      <c r="B199" s="151"/>
      <c r="D199" s="145" t="s">
        <v>197</v>
      </c>
      <c r="E199" s="152" t="s">
        <v>19</v>
      </c>
      <c r="F199" s="153" t="s">
        <v>3822</v>
      </c>
      <c r="H199" s="154">
        <v>201.92</v>
      </c>
      <c r="I199" s="155"/>
      <c r="L199" s="151"/>
      <c r="M199" s="156"/>
      <c r="T199" s="157"/>
      <c r="AT199" s="152" t="s">
        <v>197</v>
      </c>
      <c r="AU199" s="152" t="s">
        <v>78</v>
      </c>
      <c r="AV199" s="12" t="s">
        <v>78</v>
      </c>
      <c r="AW199" s="12" t="s">
        <v>31</v>
      </c>
      <c r="AX199" s="12" t="s">
        <v>76</v>
      </c>
      <c r="AY199" s="152" t="s">
        <v>184</v>
      </c>
    </row>
    <row r="200" spans="2:65" s="1" customFormat="1" ht="16.5" customHeight="1">
      <c r="B200" s="33"/>
      <c r="C200" s="171" t="s">
        <v>318</v>
      </c>
      <c r="D200" s="171" t="s">
        <v>557</v>
      </c>
      <c r="E200" s="172" t="s">
        <v>2005</v>
      </c>
      <c r="F200" s="173" t="s">
        <v>2006</v>
      </c>
      <c r="G200" s="174" t="s">
        <v>313</v>
      </c>
      <c r="H200" s="175">
        <v>27.75</v>
      </c>
      <c r="I200" s="176"/>
      <c r="J200" s="177">
        <f>ROUND(I200*H200,2)</f>
        <v>0</v>
      </c>
      <c r="K200" s="173" t="s">
        <v>190</v>
      </c>
      <c r="L200" s="178"/>
      <c r="M200" s="179" t="s">
        <v>19</v>
      </c>
      <c r="N200" s="180" t="s">
        <v>40</v>
      </c>
      <c r="P200" s="141">
        <f>O200*H200</f>
        <v>0</v>
      </c>
      <c r="Q200" s="141">
        <v>1</v>
      </c>
      <c r="R200" s="141">
        <f>Q200*H200</f>
        <v>27.75</v>
      </c>
      <c r="S200" s="141">
        <v>0</v>
      </c>
      <c r="T200" s="142">
        <f>S200*H200</f>
        <v>0</v>
      </c>
      <c r="AR200" s="143" t="s">
        <v>238</v>
      </c>
      <c r="AT200" s="143" t="s">
        <v>557</v>
      </c>
      <c r="AU200" s="143" t="s">
        <v>78</v>
      </c>
      <c r="AY200" s="18" t="s">
        <v>184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8" t="s">
        <v>76</v>
      </c>
      <c r="BK200" s="144">
        <f>ROUND(I200*H200,2)</f>
        <v>0</v>
      </c>
      <c r="BL200" s="18" t="s">
        <v>191</v>
      </c>
      <c r="BM200" s="143" t="s">
        <v>3823</v>
      </c>
    </row>
    <row r="201" spans="2:65" s="1" customFormat="1">
      <c r="B201" s="33"/>
      <c r="D201" s="145" t="s">
        <v>193</v>
      </c>
      <c r="F201" s="146" t="s">
        <v>2006</v>
      </c>
      <c r="I201" s="147"/>
      <c r="L201" s="33"/>
      <c r="M201" s="148"/>
      <c r="T201" s="54"/>
      <c r="AT201" s="18" t="s">
        <v>193</v>
      </c>
      <c r="AU201" s="18" t="s">
        <v>78</v>
      </c>
    </row>
    <row r="202" spans="2:65" s="12" customFormat="1">
      <c r="B202" s="151"/>
      <c r="D202" s="145" t="s">
        <v>197</v>
      </c>
      <c r="E202" s="152" t="s">
        <v>19</v>
      </c>
      <c r="F202" s="153" t="s">
        <v>3824</v>
      </c>
      <c r="H202" s="154">
        <v>27.75</v>
      </c>
      <c r="I202" s="155"/>
      <c r="L202" s="151"/>
      <c r="M202" s="156"/>
      <c r="T202" s="157"/>
      <c r="AT202" s="152" t="s">
        <v>197</v>
      </c>
      <c r="AU202" s="152" t="s">
        <v>78</v>
      </c>
      <c r="AV202" s="12" t="s">
        <v>78</v>
      </c>
      <c r="AW202" s="12" t="s">
        <v>31</v>
      </c>
      <c r="AX202" s="12" t="s">
        <v>76</v>
      </c>
      <c r="AY202" s="152" t="s">
        <v>184</v>
      </c>
    </row>
    <row r="203" spans="2:65" s="11" customFormat="1" ht="22.9" customHeight="1">
      <c r="B203" s="120"/>
      <c r="D203" s="121" t="s">
        <v>68</v>
      </c>
      <c r="E203" s="130" t="s">
        <v>191</v>
      </c>
      <c r="F203" s="130" t="s">
        <v>639</v>
      </c>
      <c r="I203" s="123"/>
      <c r="J203" s="131">
        <f>BK203</f>
        <v>0</v>
      </c>
      <c r="L203" s="120"/>
      <c r="M203" s="125"/>
      <c r="P203" s="126">
        <f>SUM(P204:P210)</f>
        <v>0</v>
      </c>
      <c r="R203" s="126">
        <f>SUM(R204:R210)</f>
        <v>0</v>
      </c>
      <c r="T203" s="127">
        <f>SUM(T204:T210)</f>
        <v>0</v>
      </c>
      <c r="AR203" s="121" t="s">
        <v>76</v>
      </c>
      <c r="AT203" s="128" t="s">
        <v>68</v>
      </c>
      <c r="AU203" s="128" t="s">
        <v>76</v>
      </c>
      <c r="AY203" s="121" t="s">
        <v>184</v>
      </c>
      <c r="BK203" s="129">
        <f>SUM(BK204:BK210)</f>
        <v>0</v>
      </c>
    </row>
    <row r="204" spans="2:65" s="1" customFormat="1" ht="33" customHeight="1">
      <c r="B204" s="33"/>
      <c r="C204" s="132" t="s">
        <v>325</v>
      </c>
      <c r="D204" s="132" t="s">
        <v>186</v>
      </c>
      <c r="E204" s="133" t="s">
        <v>3825</v>
      </c>
      <c r="F204" s="134" t="s">
        <v>3826</v>
      </c>
      <c r="G204" s="135" t="s">
        <v>189</v>
      </c>
      <c r="H204" s="136">
        <v>1.724</v>
      </c>
      <c r="I204" s="137"/>
      <c r="J204" s="138">
        <f>ROUND(I204*H204,2)</f>
        <v>0</v>
      </c>
      <c r="K204" s="134" t="s">
        <v>190</v>
      </c>
      <c r="L204" s="33"/>
      <c r="M204" s="139" t="s">
        <v>19</v>
      </c>
      <c r="N204" s="140" t="s">
        <v>40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191</v>
      </c>
      <c r="AT204" s="143" t="s">
        <v>186</v>
      </c>
      <c r="AU204" s="143" t="s">
        <v>78</v>
      </c>
      <c r="AY204" s="18" t="s">
        <v>184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76</v>
      </c>
      <c r="BK204" s="144">
        <f>ROUND(I204*H204,2)</f>
        <v>0</v>
      </c>
      <c r="BL204" s="18" t="s">
        <v>191</v>
      </c>
      <c r="BM204" s="143" t="s">
        <v>3827</v>
      </c>
    </row>
    <row r="205" spans="2:65" s="1" customFormat="1" ht="29.25">
      <c r="B205" s="33"/>
      <c r="D205" s="145" t="s">
        <v>193</v>
      </c>
      <c r="F205" s="146" t="s">
        <v>3828</v>
      </c>
      <c r="I205" s="147"/>
      <c r="L205" s="33"/>
      <c r="M205" s="148"/>
      <c r="T205" s="54"/>
      <c r="AT205" s="18" t="s">
        <v>193</v>
      </c>
      <c r="AU205" s="18" t="s">
        <v>78</v>
      </c>
    </row>
    <row r="206" spans="2:65" s="1" customFormat="1">
      <c r="B206" s="33"/>
      <c r="D206" s="149" t="s">
        <v>195</v>
      </c>
      <c r="F206" s="150" t="s">
        <v>3829</v>
      </c>
      <c r="I206" s="147"/>
      <c r="L206" s="33"/>
      <c r="M206" s="148"/>
      <c r="T206" s="54"/>
      <c r="AT206" s="18" t="s">
        <v>195</v>
      </c>
      <c r="AU206" s="18" t="s">
        <v>78</v>
      </c>
    </row>
    <row r="207" spans="2:65" s="12" customFormat="1">
      <c r="B207" s="151"/>
      <c r="D207" s="145" t="s">
        <v>197</v>
      </c>
      <c r="E207" s="152" t="s">
        <v>19</v>
      </c>
      <c r="F207" s="153" t="s">
        <v>3830</v>
      </c>
      <c r="H207" s="154">
        <v>1.0580000000000001</v>
      </c>
      <c r="I207" s="155"/>
      <c r="L207" s="151"/>
      <c r="M207" s="156"/>
      <c r="T207" s="157"/>
      <c r="AT207" s="152" t="s">
        <v>197</v>
      </c>
      <c r="AU207" s="152" t="s">
        <v>78</v>
      </c>
      <c r="AV207" s="12" t="s">
        <v>78</v>
      </c>
      <c r="AW207" s="12" t="s">
        <v>31</v>
      </c>
      <c r="AX207" s="12" t="s">
        <v>69</v>
      </c>
      <c r="AY207" s="152" t="s">
        <v>184</v>
      </c>
    </row>
    <row r="208" spans="2:65" s="12" customFormat="1">
      <c r="B208" s="151"/>
      <c r="D208" s="145" t="s">
        <v>197</v>
      </c>
      <c r="E208" s="152" t="s">
        <v>19</v>
      </c>
      <c r="F208" s="153" t="s">
        <v>3831</v>
      </c>
      <c r="H208" s="154">
        <v>0.216</v>
      </c>
      <c r="I208" s="155"/>
      <c r="L208" s="151"/>
      <c r="M208" s="156"/>
      <c r="T208" s="157"/>
      <c r="AT208" s="152" t="s">
        <v>197</v>
      </c>
      <c r="AU208" s="152" t="s">
        <v>78</v>
      </c>
      <c r="AV208" s="12" t="s">
        <v>78</v>
      </c>
      <c r="AW208" s="12" t="s">
        <v>31</v>
      </c>
      <c r="AX208" s="12" t="s">
        <v>69</v>
      </c>
      <c r="AY208" s="152" t="s">
        <v>184</v>
      </c>
    </row>
    <row r="209" spans="2:65" s="12" customFormat="1">
      <c r="B209" s="151"/>
      <c r="D209" s="145" t="s">
        <v>197</v>
      </c>
      <c r="E209" s="152" t="s">
        <v>19</v>
      </c>
      <c r="F209" s="153" t="s">
        <v>3832</v>
      </c>
      <c r="H209" s="154">
        <v>0.45</v>
      </c>
      <c r="I209" s="155"/>
      <c r="L209" s="151"/>
      <c r="M209" s="156"/>
      <c r="T209" s="157"/>
      <c r="AT209" s="152" t="s">
        <v>197</v>
      </c>
      <c r="AU209" s="152" t="s">
        <v>78</v>
      </c>
      <c r="AV209" s="12" t="s">
        <v>78</v>
      </c>
      <c r="AW209" s="12" t="s">
        <v>31</v>
      </c>
      <c r="AX209" s="12" t="s">
        <v>69</v>
      </c>
      <c r="AY209" s="152" t="s">
        <v>184</v>
      </c>
    </row>
    <row r="210" spans="2:65" s="13" customFormat="1">
      <c r="B210" s="158"/>
      <c r="D210" s="145" t="s">
        <v>197</v>
      </c>
      <c r="E210" s="159" t="s">
        <v>19</v>
      </c>
      <c r="F210" s="160" t="s">
        <v>205</v>
      </c>
      <c r="H210" s="161">
        <v>1.724</v>
      </c>
      <c r="I210" s="162"/>
      <c r="L210" s="158"/>
      <c r="M210" s="163"/>
      <c r="T210" s="164"/>
      <c r="AT210" s="159" t="s">
        <v>197</v>
      </c>
      <c r="AU210" s="159" t="s">
        <v>78</v>
      </c>
      <c r="AV210" s="13" t="s">
        <v>191</v>
      </c>
      <c r="AW210" s="13" t="s">
        <v>31</v>
      </c>
      <c r="AX210" s="13" t="s">
        <v>76</v>
      </c>
      <c r="AY210" s="159" t="s">
        <v>184</v>
      </c>
    </row>
    <row r="211" spans="2:65" s="11" customFormat="1" ht="22.9" customHeight="1">
      <c r="B211" s="120"/>
      <c r="D211" s="121" t="s">
        <v>68</v>
      </c>
      <c r="E211" s="130" t="s">
        <v>218</v>
      </c>
      <c r="F211" s="130" t="s">
        <v>3833</v>
      </c>
      <c r="I211" s="123"/>
      <c r="J211" s="131">
        <f>BK211</f>
        <v>0</v>
      </c>
      <c r="L211" s="120"/>
      <c r="M211" s="125"/>
      <c r="P211" s="126">
        <f>SUM(P212:P236)</f>
        <v>0</v>
      </c>
      <c r="R211" s="126">
        <f>SUM(R212:R236)</f>
        <v>5.8239999999999993E-2</v>
      </c>
      <c r="T211" s="127">
        <f>SUM(T212:T236)</f>
        <v>0</v>
      </c>
      <c r="AR211" s="121" t="s">
        <v>76</v>
      </c>
      <c r="AT211" s="128" t="s">
        <v>68</v>
      </c>
      <c r="AU211" s="128" t="s">
        <v>76</v>
      </c>
      <c r="AY211" s="121" t="s">
        <v>184</v>
      </c>
      <c r="BK211" s="129">
        <f>SUM(BK212:BK236)</f>
        <v>0</v>
      </c>
    </row>
    <row r="212" spans="2:65" s="1" customFormat="1" ht="24.2" customHeight="1">
      <c r="B212" s="33"/>
      <c r="C212" s="132" t="s">
        <v>333</v>
      </c>
      <c r="D212" s="132" t="s">
        <v>186</v>
      </c>
      <c r="E212" s="133" t="s">
        <v>3834</v>
      </c>
      <c r="F212" s="134" t="s">
        <v>3835</v>
      </c>
      <c r="G212" s="135" t="s">
        <v>345</v>
      </c>
      <c r="H212" s="136">
        <v>26</v>
      </c>
      <c r="I212" s="137"/>
      <c r="J212" s="138">
        <f>ROUND(I212*H212,2)</f>
        <v>0</v>
      </c>
      <c r="K212" s="134" t="s">
        <v>190</v>
      </c>
      <c r="L212" s="33"/>
      <c r="M212" s="139" t="s">
        <v>19</v>
      </c>
      <c r="N212" s="140" t="s">
        <v>40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191</v>
      </c>
      <c r="AT212" s="143" t="s">
        <v>186</v>
      </c>
      <c r="AU212" s="143" t="s">
        <v>78</v>
      </c>
      <c r="AY212" s="18" t="s">
        <v>184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76</v>
      </c>
      <c r="BK212" s="144">
        <f>ROUND(I212*H212,2)</f>
        <v>0</v>
      </c>
      <c r="BL212" s="18" t="s">
        <v>191</v>
      </c>
      <c r="BM212" s="143" t="s">
        <v>3836</v>
      </c>
    </row>
    <row r="213" spans="2:65" s="1" customFormat="1" ht="29.25">
      <c r="B213" s="33"/>
      <c r="D213" s="145" t="s">
        <v>193</v>
      </c>
      <c r="F213" s="146" t="s">
        <v>3837</v>
      </c>
      <c r="I213" s="147"/>
      <c r="L213" s="33"/>
      <c r="M213" s="148"/>
      <c r="T213" s="54"/>
      <c r="AT213" s="18" t="s">
        <v>193</v>
      </c>
      <c r="AU213" s="18" t="s">
        <v>78</v>
      </c>
    </row>
    <row r="214" spans="2:65" s="1" customFormat="1">
      <c r="B214" s="33"/>
      <c r="D214" s="149" t="s">
        <v>195</v>
      </c>
      <c r="F214" s="150" t="s">
        <v>3838</v>
      </c>
      <c r="I214" s="147"/>
      <c r="L214" s="33"/>
      <c r="M214" s="148"/>
      <c r="T214" s="54"/>
      <c r="AT214" s="18" t="s">
        <v>195</v>
      </c>
      <c r="AU214" s="18" t="s">
        <v>78</v>
      </c>
    </row>
    <row r="215" spans="2:65" s="12" customFormat="1">
      <c r="B215" s="151"/>
      <c r="D215" s="145" t="s">
        <v>197</v>
      </c>
      <c r="E215" s="152" t="s">
        <v>19</v>
      </c>
      <c r="F215" s="153" t="s">
        <v>379</v>
      </c>
      <c r="H215" s="154">
        <v>26</v>
      </c>
      <c r="I215" s="155"/>
      <c r="L215" s="151"/>
      <c r="M215" s="156"/>
      <c r="T215" s="157"/>
      <c r="AT215" s="152" t="s">
        <v>197</v>
      </c>
      <c r="AU215" s="152" t="s">
        <v>78</v>
      </c>
      <c r="AV215" s="12" t="s">
        <v>78</v>
      </c>
      <c r="AW215" s="12" t="s">
        <v>31</v>
      </c>
      <c r="AX215" s="12" t="s">
        <v>76</v>
      </c>
      <c r="AY215" s="152" t="s">
        <v>184</v>
      </c>
    </row>
    <row r="216" spans="2:65" s="1" customFormat="1" ht="24.2" customHeight="1">
      <c r="B216" s="33"/>
      <c r="C216" s="132" t="s">
        <v>7</v>
      </c>
      <c r="D216" s="132" t="s">
        <v>186</v>
      </c>
      <c r="E216" s="133" t="s">
        <v>3839</v>
      </c>
      <c r="F216" s="134" t="s">
        <v>3840</v>
      </c>
      <c r="G216" s="135" t="s">
        <v>345</v>
      </c>
      <c r="H216" s="136">
        <v>26</v>
      </c>
      <c r="I216" s="137"/>
      <c r="J216" s="138">
        <f>ROUND(I216*H216,2)</f>
        <v>0</v>
      </c>
      <c r="K216" s="134" t="s">
        <v>190</v>
      </c>
      <c r="L216" s="33"/>
      <c r="M216" s="139" t="s">
        <v>19</v>
      </c>
      <c r="N216" s="140" t="s">
        <v>40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191</v>
      </c>
      <c r="AT216" s="143" t="s">
        <v>186</v>
      </c>
      <c r="AU216" s="143" t="s">
        <v>78</v>
      </c>
      <c r="AY216" s="18" t="s">
        <v>184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76</v>
      </c>
      <c r="BK216" s="144">
        <f>ROUND(I216*H216,2)</f>
        <v>0</v>
      </c>
      <c r="BL216" s="18" t="s">
        <v>191</v>
      </c>
      <c r="BM216" s="143" t="s">
        <v>3841</v>
      </c>
    </row>
    <row r="217" spans="2:65" s="1" customFormat="1" ht="19.5">
      <c r="B217" s="33"/>
      <c r="D217" s="145" t="s">
        <v>193</v>
      </c>
      <c r="F217" s="146" t="s">
        <v>3842</v>
      </c>
      <c r="I217" s="147"/>
      <c r="L217" s="33"/>
      <c r="M217" s="148"/>
      <c r="T217" s="54"/>
      <c r="AT217" s="18" t="s">
        <v>193</v>
      </c>
      <c r="AU217" s="18" t="s">
        <v>78</v>
      </c>
    </row>
    <row r="218" spans="2:65" s="1" customFormat="1">
      <c r="B218" s="33"/>
      <c r="D218" s="149" t="s">
        <v>195</v>
      </c>
      <c r="F218" s="150" t="s">
        <v>3843</v>
      </c>
      <c r="I218" s="147"/>
      <c r="L218" s="33"/>
      <c r="M218" s="148"/>
      <c r="T218" s="54"/>
      <c r="AT218" s="18" t="s">
        <v>195</v>
      </c>
      <c r="AU218" s="18" t="s">
        <v>78</v>
      </c>
    </row>
    <row r="219" spans="2:65" s="12" customFormat="1">
      <c r="B219" s="151"/>
      <c r="D219" s="145" t="s">
        <v>197</v>
      </c>
      <c r="E219" s="152" t="s">
        <v>19</v>
      </c>
      <c r="F219" s="153" t="s">
        <v>379</v>
      </c>
      <c r="H219" s="154">
        <v>26</v>
      </c>
      <c r="I219" s="155"/>
      <c r="L219" s="151"/>
      <c r="M219" s="156"/>
      <c r="T219" s="157"/>
      <c r="AT219" s="152" t="s">
        <v>197</v>
      </c>
      <c r="AU219" s="152" t="s">
        <v>78</v>
      </c>
      <c r="AV219" s="12" t="s">
        <v>78</v>
      </c>
      <c r="AW219" s="12" t="s">
        <v>31</v>
      </c>
      <c r="AX219" s="12" t="s">
        <v>76</v>
      </c>
      <c r="AY219" s="152" t="s">
        <v>184</v>
      </c>
    </row>
    <row r="220" spans="2:65" s="1" customFormat="1" ht="33" customHeight="1">
      <c r="B220" s="33"/>
      <c r="C220" s="132" t="s">
        <v>351</v>
      </c>
      <c r="D220" s="132" t="s">
        <v>186</v>
      </c>
      <c r="E220" s="133" t="s">
        <v>3844</v>
      </c>
      <c r="F220" s="134" t="s">
        <v>3845</v>
      </c>
      <c r="G220" s="135" t="s">
        <v>345</v>
      </c>
      <c r="H220" s="136">
        <v>26</v>
      </c>
      <c r="I220" s="137"/>
      <c r="J220" s="138">
        <f>ROUND(I220*H220,2)</f>
        <v>0</v>
      </c>
      <c r="K220" s="134" t="s">
        <v>190</v>
      </c>
      <c r="L220" s="33"/>
      <c r="M220" s="139" t="s">
        <v>19</v>
      </c>
      <c r="N220" s="140" t="s">
        <v>40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191</v>
      </c>
      <c r="AT220" s="143" t="s">
        <v>186</v>
      </c>
      <c r="AU220" s="143" t="s">
        <v>78</v>
      </c>
      <c r="AY220" s="18" t="s">
        <v>184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76</v>
      </c>
      <c r="BK220" s="144">
        <f>ROUND(I220*H220,2)</f>
        <v>0</v>
      </c>
      <c r="BL220" s="18" t="s">
        <v>191</v>
      </c>
      <c r="BM220" s="143" t="s">
        <v>3846</v>
      </c>
    </row>
    <row r="221" spans="2:65" s="1" customFormat="1" ht="29.25">
      <c r="B221" s="33"/>
      <c r="D221" s="145" t="s">
        <v>193</v>
      </c>
      <c r="F221" s="146" t="s">
        <v>3847</v>
      </c>
      <c r="I221" s="147"/>
      <c r="L221" s="33"/>
      <c r="M221" s="148"/>
      <c r="T221" s="54"/>
      <c r="AT221" s="18" t="s">
        <v>193</v>
      </c>
      <c r="AU221" s="18" t="s">
        <v>78</v>
      </c>
    </row>
    <row r="222" spans="2:65" s="1" customFormat="1">
      <c r="B222" s="33"/>
      <c r="D222" s="149" t="s">
        <v>195</v>
      </c>
      <c r="F222" s="150" t="s">
        <v>3848</v>
      </c>
      <c r="I222" s="147"/>
      <c r="L222" s="33"/>
      <c r="M222" s="148"/>
      <c r="T222" s="54"/>
      <c r="AT222" s="18" t="s">
        <v>195</v>
      </c>
      <c r="AU222" s="18" t="s">
        <v>78</v>
      </c>
    </row>
    <row r="223" spans="2:65" s="12" customFormat="1">
      <c r="B223" s="151"/>
      <c r="D223" s="145" t="s">
        <v>197</v>
      </c>
      <c r="E223" s="152" t="s">
        <v>19</v>
      </c>
      <c r="F223" s="153" t="s">
        <v>379</v>
      </c>
      <c r="H223" s="154">
        <v>26</v>
      </c>
      <c r="I223" s="155"/>
      <c r="L223" s="151"/>
      <c r="M223" s="156"/>
      <c r="T223" s="157"/>
      <c r="AT223" s="152" t="s">
        <v>197</v>
      </c>
      <c r="AU223" s="152" t="s">
        <v>78</v>
      </c>
      <c r="AV223" s="12" t="s">
        <v>78</v>
      </c>
      <c r="AW223" s="12" t="s">
        <v>31</v>
      </c>
      <c r="AX223" s="12" t="s">
        <v>76</v>
      </c>
      <c r="AY223" s="152" t="s">
        <v>184</v>
      </c>
    </row>
    <row r="224" spans="2:65" s="1" customFormat="1" ht="21.75" customHeight="1">
      <c r="B224" s="33"/>
      <c r="C224" s="132" t="s">
        <v>358</v>
      </c>
      <c r="D224" s="132" t="s">
        <v>186</v>
      </c>
      <c r="E224" s="133" t="s">
        <v>3849</v>
      </c>
      <c r="F224" s="134" t="s">
        <v>3850</v>
      </c>
      <c r="G224" s="135" t="s">
        <v>345</v>
      </c>
      <c r="H224" s="136">
        <v>52</v>
      </c>
      <c r="I224" s="137"/>
      <c r="J224" s="138">
        <f>ROUND(I224*H224,2)</f>
        <v>0</v>
      </c>
      <c r="K224" s="134" t="s">
        <v>190</v>
      </c>
      <c r="L224" s="33"/>
      <c r="M224" s="139" t="s">
        <v>19</v>
      </c>
      <c r="N224" s="140" t="s">
        <v>40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191</v>
      </c>
      <c r="AT224" s="143" t="s">
        <v>186</v>
      </c>
      <c r="AU224" s="143" t="s">
        <v>78</v>
      </c>
      <c r="AY224" s="18" t="s">
        <v>184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8" t="s">
        <v>76</v>
      </c>
      <c r="BK224" s="144">
        <f>ROUND(I224*H224,2)</f>
        <v>0</v>
      </c>
      <c r="BL224" s="18" t="s">
        <v>191</v>
      </c>
      <c r="BM224" s="143" t="s">
        <v>3851</v>
      </c>
    </row>
    <row r="225" spans="2:65" s="1" customFormat="1" ht="19.5">
      <c r="B225" s="33"/>
      <c r="D225" s="145" t="s">
        <v>193</v>
      </c>
      <c r="F225" s="146" t="s">
        <v>3852</v>
      </c>
      <c r="I225" s="147"/>
      <c r="L225" s="33"/>
      <c r="M225" s="148"/>
      <c r="T225" s="54"/>
      <c r="AT225" s="18" t="s">
        <v>193</v>
      </c>
      <c r="AU225" s="18" t="s">
        <v>78</v>
      </c>
    </row>
    <row r="226" spans="2:65" s="1" customFormat="1">
      <c r="B226" s="33"/>
      <c r="D226" s="149" t="s">
        <v>195</v>
      </c>
      <c r="F226" s="150" t="s">
        <v>3853</v>
      </c>
      <c r="I226" s="147"/>
      <c r="L226" s="33"/>
      <c r="M226" s="148"/>
      <c r="T226" s="54"/>
      <c r="AT226" s="18" t="s">
        <v>195</v>
      </c>
      <c r="AU226" s="18" t="s">
        <v>78</v>
      </c>
    </row>
    <row r="227" spans="2:65" s="12" customFormat="1">
      <c r="B227" s="151"/>
      <c r="D227" s="145" t="s">
        <v>197</v>
      </c>
      <c r="E227" s="152" t="s">
        <v>19</v>
      </c>
      <c r="F227" s="153" t="s">
        <v>3854</v>
      </c>
      <c r="H227" s="154">
        <v>52</v>
      </c>
      <c r="I227" s="155"/>
      <c r="L227" s="151"/>
      <c r="M227" s="156"/>
      <c r="T227" s="157"/>
      <c r="AT227" s="152" t="s">
        <v>197</v>
      </c>
      <c r="AU227" s="152" t="s">
        <v>78</v>
      </c>
      <c r="AV227" s="12" t="s">
        <v>78</v>
      </c>
      <c r="AW227" s="12" t="s">
        <v>31</v>
      </c>
      <c r="AX227" s="12" t="s">
        <v>76</v>
      </c>
      <c r="AY227" s="152" t="s">
        <v>184</v>
      </c>
    </row>
    <row r="228" spans="2:65" s="1" customFormat="1" ht="33" customHeight="1">
      <c r="B228" s="33"/>
      <c r="C228" s="132" t="s">
        <v>365</v>
      </c>
      <c r="D228" s="132" t="s">
        <v>186</v>
      </c>
      <c r="E228" s="133" t="s">
        <v>3855</v>
      </c>
      <c r="F228" s="134" t="s">
        <v>3856</v>
      </c>
      <c r="G228" s="135" t="s">
        <v>345</v>
      </c>
      <c r="H228" s="136">
        <v>26</v>
      </c>
      <c r="I228" s="137"/>
      <c r="J228" s="138">
        <f>ROUND(I228*H228,2)</f>
        <v>0</v>
      </c>
      <c r="K228" s="134" t="s">
        <v>190</v>
      </c>
      <c r="L228" s="33"/>
      <c r="M228" s="139" t="s">
        <v>19</v>
      </c>
      <c r="N228" s="140" t="s">
        <v>40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191</v>
      </c>
      <c r="AT228" s="143" t="s">
        <v>186</v>
      </c>
      <c r="AU228" s="143" t="s">
        <v>78</v>
      </c>
      <c r="AY228" s="18" t="s">
        <v>184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8" t="s">
        <v>76</v>
      </c>
      <c r="BK228" s="144">
        <f>ROUND(I228*H228,2)</f>
        <v>0</v>
      </c>
      <c r="BL228" s="18" t="s">
        <v>191</v>
      </c>
      <c r="BM228" s="143" t="s">
        <v>3857</v>
      </c>
    </row>
    <row r="229" spans="2:65" s="1" customFormat="1" ht="29.25">
      <c r="B229" s="33"/>
      <c r="D229" s="145" t="s">
        <v>193</v>
      </c>
      <c r="F229" s="146" t="s">
        <v>3858</v>
      </c>
      <c r="I229" s="147"/>
      <c r="L229" s="33"/>
      <c r="M229" s="148"/>
      <c r="T229" s="54"/>
      <c r="AT229" s="18" t="s">
        <v>193</v>
      </c>
      <c r="AU229" s="18" t="s">
        <v>78</v>
      </c>
    </row>
    <row r="230" spans="2:65" s="1" customFormat="1">
      <c r="B230" s="33"/>
      <c r="D230" s="149" t="s">
        <v>195</v>
      </c>
      <c r="F230" s="150" t="s">
        <v>3859</v>
      </c>
      <c r="I230" s="147"/>
      <c r="L230" s="33"/>
      <c r="M230" s="148"/>
      <c r="T230" s="54"/>
      <c r="AT230" s="18" t="s">
        <v>195</v>
      </c>
      <c r="AU230" s="18" t="s">
        <v>78</v>
      </c>
    </row>
    <row r="231" spans="2:65" s="12" customFormat="1">
      <c r="B231" s="151"/>
      <c r="D231" s="145" t="s">
        <v>197</v>
      </c>
      <c r="E231" s="152" t="s">
        <v>19</v>
      </c>
      <c r="F231" s="153" t="s">
        <v>379</v>
      </c>
      <c r="H231" s="154">
        <v>26</v>
      </c>
      <c r="I231" s="155"/>
      <c r="L231" s="151"/>
      <c r="M231" s="156"/>
      <c r="T231" s="157"/>
      <c r="AT231" s="152" t="s">
        <v>197</v>
      </c>
      <c r="AU231" s="152" t="s">
        <v>78</v>
      </c>
      <c r="AV231" s="12" t="s">
        <v>78</v>
      </c>
      <c r="AW231" s="12" t="s">
        <v>31</v>
      </c>
      <c r="AX231" s="12" t="s">
        <v>76</v>
      </c>
      <c r="AY231" s="152" t="s">
        <v>184</v>
      </c>
    </row>
    <row r="232" spans="2:65" s="1" customFormat="1" ht="37.9" customHeight="1">
      <c r="B232" s="33"/>
      <c r="C232" s="132" t="s">
        <v>372</v>
      </c>
      <c r="D232" s="132" t="s">
        <v>186</v>
      </c>
      <c r="E232" s="133" t="s">
        <v>3860</v>
      </c>
      <c r="F232" s="134" t="s">
        <v>3861</v>
      </c>
      <c r="G232" s="135" t="s">
        <v>328</v>
      </c>
      <c r="H232" s="136">
        <v>26</v>
      </c>
      <c r="I232" s="137"/>
      <c r="J232" s="138">
        <f>ROUND(I232*H232,2)</f>
        <v>0</v>
      </c>
      <c r="K232" s="134" t="s">
        <v>190</v>
      </c>
      <c r="L232" s="33"/>
      <c r="M232" s="139" t="s">
        <v>19</v>
      </c>
      <c r="N232" s="140" t="s">
        <v>40</v>
      </c>
      <c r="P232" s="141">
        <f>O232*H232</f>
        <v>0</v>
      </c>
      <c r="Q232" s="141">
        <v>2.2399999999999998E-3</v>
      </c>
      <c r="R232" s="141">
        <f>Q232*H232</f>
        <v>5.8239999999999993E-2</v>
      </c>
      <c r="S232" s="141">
        <v>0</v>
      </c>
      <c r="T232" s="142">
        <f>S232*H232</f>
        <v>0</v>
      </c>
      <c r="AR232" s="143" t="s">
        <v>191</v>
      </c>
      <c r="AT232" s="143" t="s">
        <v>186</v>
      </c>
      <c r="AU232" s="143" t="s">
        <v>78</v>
      </c>
      <c r="AY232" s="18" t="s">
        <v>184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8" t="s">
        <v>76</v>
      </c>
      <c r="BK232" s="144">
        <f>ROUND(I232*H232,2)</f>
        <v>0</v>
      </c>
      <c r="BL232" s="18" t="s">
        <v>191</v>
      </c>
      <c r="BM232" s="143" t="s">
        <v>3862</v>
      </c>
    </row>
    <row r="233" spans="2:65" s="1" customFormat="1" ht="29.25">
      <c r="B233" s="33"/>
      <c r="D233" s="145" t="s">
        <v>193</v>
      </c>
      <c r="F233" s="146" t="s">
        <v>3863</v>
      </c>
      <c r="I233" s="147"/>
      <c r="L233" s="33"/>
      <c r="M233" s="148"/>
      <c r="T233" s="54"/>
      <c r="AT233" s="18" t="s">
        <v>193</v>
      </c>
      <c r="AU233" s="18" t="s">
        <v>78</v>
      </c>
    </row>
    <row r="234" spans="2:65" s="1" customFormat="1">
      <c r="B234" s="33"/>
      <c r="D234" s="149" t="s">
        <v>195</v>
      </c>
      <c r="F234" s="150" t="s">
        <v>3864</v>
      </c>
      <c r="I234" s="147"/>
      <c r="L234" s="33"/>
      <c r="M234" s="148"/>
      <c r="T234" s="54"/>
      <c r="AT234" s="18" t="s">
        <v>195</v>
      </c>
      <c r="AU234" s="18" t="s">
        <v>78</v>
      </c>
    </row>
    <row r="235" spans="2:65" s="12" customFormat="1">
      <c r="B235" s="151"/>
      <c r="D235" s="145" t="s">
        <v>197</v>
      </c>
      <c r="E235" s="152" t="s">
        <v>19</v>
      </c>
      <c r="F235" s="153" t="s">
        <v>3865</v>
      </c>
      <c r="H235" s="154">
        <v>26</v>
      </c>
      <c r="I235" s="155"/>
      <c r="L235" s="151"/>
      <c r="M235" s="156"/>
      <c r="T235" s="157"/>
      <c r="AT235" s="152" t="s">
        <v>197</v>
      </c>
      <c r="AU235" s="152" t="s">
        <v>78</v>
      </c>
      <c r="AV235" s="12" t="s">
        <v>78</v>
      </c>
      <c r="AW235" s="12" t="s">
        <v>31</v>
      </c>
      <c r="AX235" s="12" t="s">
        <v>69</v>
      </c>
      <c r="AY235" s="152" t="s">
        <v>184</v>
      </c>
    </row>
    <row r="236" spans="2:65" s="13" customFormat="1">
      <c r="B236" s="158"/>
      <c r="D236" s="145" t="s">
        <v>197</v>
      </c>
      <c r="E236" s="159" t="s">
        <v>19</v>
      </c>
      <c r="F236" s="160" t="s">
        <v>205</v>
      </c>
      <c r="H236" s="161">
        <v>26</v>
      </c>
      <c r="I236" s="162"/>
      <c r="L236" s="158"/>
      <c r="M236" s="163"/>
      <c r="T236" s="164"/>
      <c r="AT236" s="159" t="s">
        <v>197</v>
      </c>
      <c r="AU236" s="159" t="s">
        <v>78</v>
      </c>
      <c r="AV236" s="13" t="s">
        <v>191</v>
      </c>
      <c r="AW236" s="13" t="s">
        <v>31</v>
      </c>
      <c r="AX236" s="13" t="s">
        <v>76</v>
      </c>
      <c r="AY236" s="159" t="s">
        <v>184</v>
      </c>
    </row>
    <row r="237" spans="2:65" s="11" customFormat="1" ht="22.9" customHeight="1">
      <c r="B237" s="120"/>
      <c r="D237" s="121" t="s">
        <v>68</v>
      </c>
      <c r="E237" s="130" t="s">
        <v>238</v>
      </c>
      <c r="F237" s="130" t="s">
        <v>1161</v>
      </c>
      <c r="I237" s="123"/>
      <c r="J237" s="131">
        <f>BK237</f>
        <v>0</v>
      </c>
      <c r="L237" s="120"/>
      <c r="M237" s="125"/>
      <c r="P237" s="126">
        <f>SUM(P238:P351)</f>
        <v>0</v>
      </c>
      <c r="R237" s="126">
        <f>SUM(R238:R351)</f>
        <v>8.879683349999997</v>
      </c>
      <c r="T237" s="127">
        <f>SUM(T238:T351)</f>
        <v>0</v>
      </c>
      <c r="AR237" s="121" t="s">
        <v>76</v>
      </c>
      <c r="AT237" s="128" t="s">
        <v>68</v>
      </c>
      <c r="AU237" s="128" t="s">
        <v>76</v>
      </c>
      <c r="AY237" s="121" t="s">
        <v>184</v>
      </c>
      <c r="BK237" s="129">
        <f>SUM(BK238:BK351)</f>
        <v>0</v>
      </c>
    </row>
    <row r="238" spans="2:65" s="1" customFormat="1" ht="24.2" customHeight="1">
      <c r="B238" s="33"/>
      <c r="C238" s="132" t="s">
        <v>379</v>
      </c>
      <c r="D238" s="132" t="s">
        <v>186</v>
      </c>
      <c r="E238" s="133" t="s">
        <v>3866</v>
      </c>
      <c r="F238" s="134" t="s">
        <v>3867</v>
      </c>
      <c r="G238" s="135" t="s">
        <v>328</v>
      </c>
      <c r="H238" s="136">
        <v>9</v>
      </c>
      <c r="I238" s="137"/>
      <c r="J238" s="138">
        <f>ROUND(I238*H238,2)</f>
        <v>0</v>
      </c>
      <c r="K238" s="134" t="s">
        <v>190</v>
      </c>
      <c r="L238" s="33"/>
      <c r="M238" s="139" t="s">
        <v>19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191</v>
      </c>
      <c r="AT238" s="143" t="s">
        <v>186</v>
      </c>
      <c r="AU238" s="143" t="s">
        <v>78</v>
      </c>
      <c r="AY238" s="18" t="s">
        <v>184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76</v>
      </c>
      <c r="BK238" s="144">
        <f>ROUND(I238*H238,2)</f>
        <v>0</v>
      </c>
      <c r="BL238" s="18" t="s">
        <v>191</v>
      </c>
      <c r="BM238" s="143" t="s">
        <v>3868</v>
      </c>
    </row>
    <row r="239" spans="2:65" s="1" customFormat="1" ht="29.25">
      <c r="B239" s="33"/>
      <c r="D239" s="145" t="s">
        <v>193</v>
      </c>
      <c r="F239" s="146" t="s">
        <v>3869</v>
      </c>
      <c r="I239" s="147"/>
      <c r="L239" s="33"/>
      <c r="M239" s="148"/>
      <c r="T239" s="54"/>
      <c r="AT239" s="18" t="s">
        <v>193</v>
      </c>
      <c r="AU239" s="18" t="s">
        <v>78</v>
      </c>
    </row>
    <row r="240" spans="2:65" s="1" customFormat="1">
      <c r="B240" s="33"/>
      <c r="D240" s="149" t="s">
        <v>195</v>
      </c>
      <c r="F240" s="150" t="s">
        <v>3870</v>
      </c>
      <c r="I240" s="147"/>
      <c r="L240" s="33"/>
      <c r="M240" s="148"/>
      <c r="T240" s="54"/>
      <c r="AT240" s="18" t="s">
        <v>195</v>
      </c>
      <c r="AU240" s="18" t="s">
        <v>78</v>
      </c>
    </row>
    <row r="241" spans="2:65" s="12" customFormat="1">
      <c r="B241" s="151"/>
      <c r="D241" s="145" t="s">
        <v>197</v>
      </c>
      <c r="E241" s="152" t="s">
        <v>19</v>
      </c>
      <c r="F241" s="153" t="s">
        <v>3871</v>
      </c>
      <c r="H241" s="154">
        <v>7</v>
      </c>
      <c r="I241" s="155"/>
      <c r="L241" s="151"/>
      <c r="M241" s="156"/>
      <c r="T241" s="157"/>
      <c r="AT241" s="152" t="s">
        <v>197</v>
      </c>
      <c r="AU241" s="152" t="s">
        <v>78</v>
      </c>
      <c r="AV241" s="12" t="s">
        <v>78</v>
      </c>
      <c r="AW241" s="12" t="s">
        <v>31</v>
      </c>
      <c r="AX241" s="12" t="s">
        <v>69</v>
      </c>
      <c r="AY241" s="152" t="s">
        <v>184</v>
      </c>
    </row>
    <row r="242" spans="2:65" s="12" customFormat="1">
      <c r="B242" s="151"/>
      <c r="D242" s="145" t="s">
        <v>197</v>
      </c>
      <c r="E242" s="152" t="s">
        <v>19</v>
      </c>
      <c r="F242" s="153" t="s">
        <v>3872</v>
      </c>
      <c r="H242" s="154">
        <v>2</v>
      </c>
      <c r="I242" s="155"/>
      <c r="L242" s="151"/>
      <c r="M242" s="156"/>
      <c r="T242" s="157"/>
      <c r="AT242" s="152" t="s">
        <v>197</v>
      </c>
      <c r="AU242" s="152" t="s">
        <v>78</v>
      </c>
      <c r="AV242" s="12" t="s">
        <v>78</v>
      </c>
      <c r="AW242" s="12" t="s">
        <v>31</v>
      </c>
      <c r="AX242" s="12" t="s">
        <v>69</v>
      </c>
      <c r="AY242" s="152" t="s">
        <v>184</v>
      </c>
    </row>
    <row r="243" spans="2:65" s="13" customFormat="1">
      <c r="B243" s="158"/>
      <c r="D243" s="145" t="s">
        <v>197</v>
      </c>
      <c r="E243" s="159" t="s">
        <v>19</v>
      </c>
      <c r="F243" s="160" t="s">
        <v>205</v>
      </c>
      <c r="H243" s="161">
        <v>9</v>
      </c>
      <c r="I243" s="162"/>
      <c r="L243" s="158"/>
      <c r="M243" s="163"/>
      <c r="T243" s="164"/>
      <c r="AT243" s="159" t="s">
        <v>197</v>
      </c>
      <c r="AU243" s="159" t="s">
        <v>78</v>
      </c>
      <c r="AV243" s="13" t="s">
        <v>191</v>
      </c>
      <c r="AW243" s="13" t="s">
        <v>31</v>
      </c>
      <c r="AX243" s="13" t="s">
        <v>76</v>
      </c>
      <c r="AY243" s="159" t="s">
        <v>184</v>
      </c>
    </row>
    <row r="244" spans="2:65" s="1" customFormat="1" ht="24.2" customHeight="1">
      <c r="B244" s="33"/>
      <c r="C244" s="132" t="s">
        <v>386</v>
      </c>
      <c r="D244" s="132" t="s">
        <v>186</v>
      </c>
      <c r="E244" s="133" t="s">
        <v>3873</v>
      </c>
      <c r="F244" s="134" t="s">
        <v>3874</v>
      </c>
      <c r="G244" s="135" t="s">
        <v>328</v>
      </c>
      <c r="H244" s="136">
        <v>22.9</v>
      </c>
      <c r="I244" s="137"/>
      <c r="J244" s="138">
        <f>ROUND(I244*H244,2)</f>
        <v>0</v>
      </c>
      <c r="K244" s="134" t="s">
        <v>190</v>
      </c>
      <c r="L244" s="33"/>
      <c r="M244" s="139" t="s">
        <v>19</v>
      </c>
      <c r="N244" s="140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191</v>
      </c>
      <c r="AT244" s="143" t="s">
        <v>186</v>
      </c>
      <c r="AU244" s="143" t="s">
        <v>78</v>
      </c>
      <c r="AY244" s="18" t="s">
        <v>184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76</v>
      </c>
      <c r="BK244" s="144">
        <f>ROUND(I244*H244,2)</f>
        <v>0</v>
      </c>
      <c r="BL244" s="18" t="s">
        <v>191</v>
      </c>
      <c r="BM244" s="143" t="s">
        <v>3875</v>
      </c>
    </row>
    <row r="245" spans="2:65" s="1" customFormat="1" ht="29.25">
      <c r="B245" s="33"/>
      <c r="D245" s="145" t="s">
        <v>193</v>
      </c>
      <c r="F245" s="146" t="s">
        <v>3876</v>
      </c>
      <c r="I245" s="147"/>
      <c r="L245" s="33"/>
      <c r="M245" s="148"/>
      <c r="T245" s="54"/>
      <c r="AT245" s="18" t="s">
        <v>193</v>
      </c>
      <c r="AU245" s="18" t="s">
        <v>78</v>
      </c>
    </row>
    <row r="246" spans="2:65" s="1" customFormat="1">
      <c r="B246" s="33"/>
      <c r="D246" s="149" t="s">
        <v>195</v>
      </c>
      <c r="F246" s="150" t="s">
        <v>3877</v>
      </c>
      <c r="I246" s="147"/>
      <c r="L246" s="33"/>
      <c r="M246" s="148"/>
      <c r="T246" s="54"/>
      <c r="AT246" s="18" t="s">
        <v>195</v>
      </c>
      <c r="AU246" s="18" t="s">
        <v>78</v>
      </c>
    </row>
    <row r="247" spans="2:65" s="12" customFormat="1">
      <c r="B247" s="151"/>
      <c r="D247" s="145" t="s">
        <v>197</v>
      </c>
      <c r="E247" s="152" t="s">
        <v>19</v>
      </c>
      <c r="F247" s="153" t="s">
        <v>3878</v>
      </c>
      <c r="H247" s="154">
        <v>22.9</v>
      </c>
      <c r="I247" s="155"/>
      <c r="L247" s="151"/>
      <c r="M247" s="156"/>
      <c r="T247" s="157"/>
      <c r="AT247" s="152" t="s">
        <v>197</v>
      </c>
      <c r="AU247" s="152" t="s">
        <v>78</v>
      </c>
      <c r="AV247" s="12" t="s">
        <v>78</v>
      </c>
      <c r="AW247" s="12" t="s">
        <v>31</v>
      </c>
      <c r="AX247" s="12" t="s">
        <v>69</v>
      </c>
      <c r="AY247" s="152" t="s">
        <v>184</v>
      </c>
    </row>
    <row r="248" spans="2:65" s="13" customFormat="1">
      <c r="B248" s="158"/>
      <c r="D248" s="145" t="s">
        <v>197</v>
      </c>
      <c r="E248" s="159" t="s">
        <v>19</v>
      </c>
      <c r="F248" s="160" t="s">
        <v>205</v>
      </c>
      <c r="H248" s="161">
        <v>22.9</v>
      </c>
      <c r="I248" s="162"/>
      <c r="L248" s="158"/>
      <c r="M248" s="163"/>
      <c r="T248" s="164"/>
      <c r="AT248" s="159" t="s">
        <v>197</v>
      </c>
      <c r="AU248" s="159" t="s">
        <v>78</v>
      </c>
      <c r="AV248" s="13" t="s">
        <v>191</v>
      </c>
      <c r="AW248" s="13" t="s">
        <v>31</v>
      </c>
      <c r="AX248" s="13" t="s">
        <v>76</v>
      </c>
      <c r="AY248" s="159" t="s">
        <v>184</v>
      </c>
    </row>
    <row r="249" spans="2:65" s="1" customFormat="1" ht="21.75" customHeight="1">
      <c r="B249" s="33"/>
      <c r="C249" s="171" t="s">
        <v>389</v>
      </c>
      <c r="D249" s="171" t="s">
        <v>557</v>
      </c>
      <c r="E249" s="172" t="s">
        <v>3879</v>
      </c>
      <c r="F249" s="173" t="s">
        <v>3880</v>
      </c>
      <c r="G249" s="174" t="s">
        <v>328</v>
      </c>
      <c r="H249" s="175">
        <v>12.1</v>
      </c>
      <c r="I249" s="176"/>
      <c r="J249" s="177">
        <f>ROUND(I249*H249,2)</f>
        <v>0</v>
      </c>
      <c r="K249" s="173" t="s">
        <v>190</v>
      </c>
      <c r="L249" s="178"/>
      <c r="M249" s="179" t="s">
        <v>19</v>
      </c>
      <c r="N249" s="180" t="s">
        <v>40</v>
      </c>
      <c r="P249" s="141">
        <f>O249*H249</f>
        <v>0</v>
      </c>
      <c r="Q249" s="141">
        <v>2.7999999999999998E-4</v>
      </c>
      <c r="R249" s="141">
        <f>Q249*H249</f>
        <v>3.3879999999999995E-3</v>
      </c>
      <c r="S249" s="141">
        <v>0</v>
      </c>
      <c r="T249" s="142">
        <f>S249*H249</f>
        <v>0</v>
      </c>
      <c r="AR249" s="143" t="s">
        <v>238</v>
      </c>
      <c r="AT249" s="143" t="s">
        <v>557</v>
      </c>
      <c r="AU249" s="143" t="s">
        <v>78</v>
      </c>
      <c r="AY249" s="18" t="s">
        <v>184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76</v>
      </c>
      <c r="BK249" s="144">
        <f>ROUND(I249*H249,2)</f>
        <v>0</v>
      </c>
      <c r="BL249" s="18" t="s">
        <v>191</v>
      </c>
      <c r="BM249" s="143" t="s">
        <v>3881</v>
      </c>
    </row>
    <row r="250" spans="2:65" s="1" customFormat="1">
      <c r="B250" s="33"/>
      <c r="D250" s="145" t="s">
        <v>193</v>
      </c>
      <c r="F250" s="146" t="s">
        <v>3880</v>
      </c>
      <c r="I250" s="147"/>
      <c r="L250" s="33"/>
      <c r="M250" s="148"/>
      <c r="T250" s="54"/>
      <c r="AT250" s="18" t="s">
        <v>193</v>
      </c>
      <c r="AU250" s="18" t="s">
        <v>78</v>
      </c>
    </row>
    <row r="251" spans="2:65" s="12" customFormat="1">
      <c r="B251" s="151"/>
      <c r="D251" s="145" t="s">
        <v>197</v>
      </c>
      <c r="E251" s="152" t="s">
        <v>19</v>
      </c>
      <c r="F251" s="153" t="s">
        <v>3882</v>
      </c>
      <c r="H251" s="154">
        <v>12.1</v>
      </c>
      <c r="I251" s="155"/>
      <c r="L251" s="151"/>
      <c r="M251" s="156"/>
      <c r="T251" s="157"/>
      <c r="AT251" s="152" t="s">
        <v>197</v>
      </c>
      <c r="AU251" s="152" t="s">
        <v>78</v>
      </c>
      <c r="AV251" s="12" t="s">
        <v>78</v>
      </c>
      <c r="AW251" s="12" t="s">
        <v>31</v>
      </c>
      <c r="AX251" s="12" t="s">
        <v>76</v>
      </c>
      <c r="AY251" s="152" t="s">
        <v>184</v>
      </c>
    </row>
    <row r="252" spans="2:65" s="1" customFormat="1" ht="21.75" customHeight="1">
      <c r="B252" s="33"/>
      <c r="C252" s="171" t="s">
        <v>396</v>
      </c>
      <c r="D252" s="171" t="s">
        <v>557</v>
      </c>
      <c r="E252" s="172" t="s">
        <v>3883</v>
      </c>
      <c r="F252" s="173" t="s">
        <v>3884</v>
      </c>
      <c r="G252" s="174" t="s">
        <v>328</v>
      </c>
      <c r="H252" s="175">
        <v>24.045000000000002</v>
      </c>
      <c r="I252" s="176"/>
      <c r="J252" s="177">
        <f>ROUND(I252*H252,2)</f>
        <v>0</v>
      </c>
      <c r="K252" s="173" t="s">
        <v>190</v>
      </c>
      <c r="L252" s="178"/>
      <c r="M252" s="179" t="s">
        <v>19</v>
      </c>
      <c r="N252" s="180" t="s">
        <v>40</v>
      </c>
      <c r="P252" s="141">
        <f>O252*H252</f>
        <v>0</v>
      </c>
      <c r="Q252" s="141">
        <v>4.2999999999999999E-4</v>
      </c>
      <c r="R252" s="141">
        <f>Q252*H252</f>
        <v>1.0339350000000001E-2</v>
      </c>
      <c r="S252" s="141">
        <v>0</v>
      </c>
      <c r="T252" s="142">
        <f>S252*H252</f>
        <v>0</v>
      </c>
      <c r="AR252" s="143" t="s">
        <v>238</v>
      </c>
      <c r="AT252" s="143" t="s">
        <v>557</v>
      </c>
      <c r="AU252" s="143" t="s">
        <v>78</v>
      </c>
      <c r="AY252" s="18" t="s">
        <v>184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76</v>
      </c>
      <c r="BK252" s="144">
        <f>ROUND(I252*H252,2)</f>
        <v>0</v>
      </c>
      <c r="BL252" s="18" t="s">
        <v>191</v>
      </c>
      <c r="BM252" s="143" t="s">
        <v>3885</v>
      </c>
    </row>
    <row r="253" spans="2:65" s="1" customFormat="1">
      <c r="B253" s="33"/>
      <c r="D253" s="145" t="s">
        <v>193</v>
      </c>
      <c r="F253" s="146" t="s">
        <v>3884</v>
      </c>
      <c r="I253" s="147"/>
      <c r="L253" s="33"/>
      <c r="M253" s="148"/>
      <c r="T253" s="54"/>
      <c r="AT253" s="18" t="s">
        <v>193</v>
      </c>
      <c r="AU253" s="18" t="s">
        <v>78</v>
      </c>
    </row>
    <row r="254" spans="2:65" s="12" customFormat="1">
      <c r="B254" s="151"/>
      <c r="D254" s="145" t="s">
        <v>197</v>
      </c>
      <c r="E254" s="152" t="s">
        <v>19</v>
      </c>
      <c r="F254" s="153" t="s">
        <v>3886</v>
      </c>
      <c r="H254" s="154">
        <v>24.045000000000002</v>
      </c>
      <c r="I254" s="155"/>
      <c r="L254" s="151"/>
      <c r="M254" s="156"/>
      <c r="T254" s="157"/>
      <c r="AT254" s="152" t="s">
        <v>197</v>
      </c>
      <c r="AU254" s="152" t="s">
        <v>78</v>
      </c>
      <c r="AV254" s="12" t="s">
        <v>78</v>
      </c>
      <c r="AW254" s="12" t="s">
        <v>31</v>
      </c>
      <c r="AX254" s="12" t="s">
        <v>76</v>
      </c>
      <c r="AY254" s="152" t="s">
        <v>184</v>
      </c>
    </row>
    <row r="255" spans="2:65" s="1" customFormat="1" ht="24.2" customHeight="1">
      <c r="B255" s="33"/>
      <c r="C255" s="132" t="s">
        <v>405</v>
      </c>
      <c r="D255" s="132" t="s">
        <v>186</v>
      </c>
      <c r="E255" s="133" t="s">
        <v>3887</v>
      </c>
      <c r="F255" s="134" t="s">
        <v>3888</v>
      </c>
      <c r="G255" s="135" t="s">
        <v>328</v>
      </c>
      <c r="H255" s="136">
        <v>8.9</v>
      </c>
      <c r="I255" s="137"/>
      <c r="J255" s="138">
        <f>ROUND(I255*H255,2)</f>
        <v>0</v>
      </c>
      <c r="K255" s="134" t="s">
        <v>190</v>
      </c>
      <c r="L255" s="33"/>
      <c r="M255" s="139" t="s">
        <v>19</v>
      </c>
      <c r="N255" s="140" t="s">
        <v>40</v>
      </c>
      <c r="P255" s="141">
        <f>O255*H255</f>
        <v>0</v>
      </c>
      <c r="Q255" s="141">
        <v>2.48E-3</v>
      </c>
      <c r="R255" s="141">
        <f>Q255*H255</f>
        <v>2.2072000000000001E-2</v>
      </c>
      <c r="S255" s="141">
        <v>0</v>
      </c>
      <c r="T255" s="142">
        <f>S255*H255</f>
        <v>0</v>
      </c>
      <c r="AR255" s="143" t="s">
        <v>191</v>
      </c>
      <c r="AT255" s="143" t="s">
        <v>186</v>
      </c>
      <c r="AU255" s="143" t="s">
        <v>78</v>
      </c>
      <c r="AY255" s="18" t="s">
        <v>184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8" t="s">
        <v>76</v>
      </c>
      <c r="BK255" s="144">
        <f>ROUND(I255*H255,2)</f>
        <v>0</v>
      </c>
      <c r="BL255" s="18" t="s">
        <v>191</v>
      </c>
      <c r="BM255" s="143" t="s">
        <v>3889</v>
      </c>
    </row>
    <row r="256" spans="2:65" s="1" customFormat="1" ht="29.25">
      <c r="B256" s="33"/>
      <c r="D256" s="145" t="s">
        <v>193</v>
      </c>
      <c r="F256" s="146" t="s">
        <v>3890</v>
      </c>
      <c r="I256" s="147"/>
      <c r="L256" s="33"/>
      <c r="M256" s="148"/>
      <c r="T256" s="54"/>
      <c r="AT256" s="18" t="s">
        <v>193</v>
      </c>
      <c r="AU256" s="18" t="s">
        <v>78</v>
      </c>
    </row>
    <row r="257" spans="2:65" s="1" customFormat="1">
      <c r="B257" s="33"/>
      <c r="D257" s="149" t="s">
        <v>195</v>
      </c>
      <c r="F257" s="150" t="s">
        <v>3891</v>
      </c>
      <c r="I257" s="147"/>
      <c r="L257" s="33"/>
      <c r="M257" s="148"/>
      <c r="T257" s="54"/>
      <c r="AT257" s="18" t="s">
        <v>195</v>
      </c>
      <c r="AU257" s="18" t="s">
        <v>78</v>
      </c>
    </row>
    <row r="258" spans="2:65" s="12" customFormat="1">
      <c r="B258" s="151"/>
      <c r="D258" s="145" t="s">
        <v>197</v>
      </c>
      <c r="E258" s="152" t="s">
        <v>19</v>
      </c>
      <c r="F258" s="153" t="s">
        <v>3892</v>
      </c>
      <c r="H258" s="154">
        <v>8.9</v>
      </c>
      <c r="I258" s="155"/>
      <c r="L258" s="151"/>
      <c r="M258" s="156"/>
      <c r="T258" s="157"/>
      <c r="AT258" s="152" t="s">
        <v>197</v>
      </c>
      <c r="AU258" s="152" t="s">
        <v>78</v>
      </c>
      <c r="AV258" s="12" t="s">
        <v>78</v>
      </c>
      <c r="AW258" s="12" t="s">
        <v>31</v>
      </c>
      <c r="AX258" s="12" t="s">
        <v>69</v>
      </c>
      <c r="AY258" s="152" t="s">
        <v>184</v>
      </c>
    </row>
    <row r="259" spans="2:65" s="13" customFormat="1">
      <c r="B259" s="158"/>
      <c r="D259" s="145" t="s">
        <v>197</v>
      </c>
      <c r="E259" s="159" t="s">
        <v>19</v>
      </c>
      <c r="F259" s="160" t="s">
        <v>205</v>
      </c>
      <c r="H259" s="161">
        <v>8.9</v>
      </c>
      <c r="I259" s="162"/>
      <c r="L259" s="158"/>
      <c r="M259" s="163"/>
      <c r="T259" s="164"/>
      <c r="AT259" s="159" t="s">
        <v>197</v>
      </c>
      <c r="AU259" s="159" t="s">
        <v>78</v>
      </c>
      <c r="AV259" s="13" t="s">
        <v>191</v>
      </c>
      <c r="AW259" s="13" t="s">
        <v>31</v>
      </c>
      <c r="AX259" s="13" t="s">
        <v>76</v>
      </c>
      <c r="AY259" s="159" t="s">
        <v>184</v>
      </c>
    </row>
    <row r="260" spans="2:65" s="1" customFormat="1" ht="24.2" customHeight="1">
      <c r="B260" s="33"/>
      <c r="C260" s="132" t="s">
        <v>414</v>
      </c>
      <c r="D260" s="132" t="s">
        <v>186</v>
      </c>
      <c r="E260" s="133" t="s">
        <v>3893</v>
      </c>
      <c r="F260" s="134" t="s">
        <v>3894</v>
      </c>
      <c r="G260" s="135" t="s">
        <v>328</v>
      </c>
      <c r="H260" s="136">
        <v>64.8</v>
      </c>
      <c r="I260" s="137"/>
      <c r="J260" s="138">
        <f>ROUND(I260*H260,2)</f>
        <v>0</v>
      </c>
      <c r="K260" s="134" t="s">
        <v>190</v>
      </c>
      <c r="L260" s="33"/>
      <c r="M260" s="139" t="s">
        <v>19</v>
      </c>
      <c r="N260" s="140" t="s">
        <v>40</v>
      </c>
      <c r="P260" s="141">
        <f>O260*H260</f>
        <v>0</v>
      </c>
      <c r="Q260" s="141">
        <v>3.9300000000000003E-3</v>
      </c>
      <c r="R260" s="141">
        <f>Q260*H260</f>
        <v>0.254664</v>
      </c>
      <c r="S260" s="141">
        <v>0</v>
      </c>
      <c r="T260" s="142">
        <f>S260*H260</f>
        <v>0</v>
      </c>
      <c r="AR260" s="143" t="s">
        <v>191</v>
      </c>
      <c r="AT260" s="143" t="s">
        <v>186</v>
      </c>
      <c r="AU260" s="143" t="s">
        <v>78</v>
      </c>
      <c r="AY260" s="18" t="s">
        <v>184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76</v>
      </c>
      <c r="BK260" s="144">
        <f>ROUND(I260*H260,2)</f>
        <v>0</v>
      </c>
      <c r="BL260" s="18" t="s">
        <v>191</v>
      </c>
      <c r="BM260" s="143" t="s">
        <v>3895</v>
      </c>
    </row>
    <row r="261" spans="2:65" s="1" customFormat="1" ht="29.25">
      <c r="B261" s="33"/>
      <c r="D261" s="145" t="s">
        <v>193</v>
      </c>
      <c r="F261" s="146" t="s">
        <v>3896</v>
      </c>
      <c r="I261" s="147"/>
      <c r="L261" s="33"/>
      <c r="M261" s="148"/>
      <c r="T261" s="54"/>
      <c r="AT261" s="18" t="s">
        <v>193</v>
      </c>
      <c r="AU261" s="18" t="s">
        <v>78</v>
      </c>
    </row>
    <row r="262" spans="2:65" s="1" customFormat="1">
      <c r="B262" s="33"/>
      <c r="D262" s="149" t="s">
        <v>195</v>
      </c>
      <c r="F262" s="150" t="s">
        <v>3897</v>
      </c>
      <c r="I262" s="147"/>
      <c r="L262" s="33"/>
      <c r="M262" s="148"/>
      <c r="T262" s="54"/>
      <c r="AT262" s="18" t="s">
        <v>195</v>
      </c>
      <c r="AU262" s="18" t="s">
        <v>78</v>
      </c>
    </row>
    <row r="263" spans="2:65" s="12" customFormat="1">
      <c r="B263" s="151"/>
      <c r="D263" s="145" t="s">
        <v>197</v>
      </c>
      <c r="E263" s="152" t="s">
        <v>19</v>
      </c>
      <c r="F263" s="153" t="s">
        <v>3898</v>
      </c>
      <c r="H263" s="154">
        <v>24.4</v>
      </c>
      <c r="I263" s="155"/>
      <c r="L263" s="151"/>
      <c r="M263" s="156"/>
      <c r="T263" s="157"/>
      <c r="AT263" s="152" t="s">
        <v>197</v>
      </c>
      <c r="AU263" s="152" t="s">
        <v>78</v>
      </c>
      <c r="AV263" s="12" t="s">
        <v>78</v>
      </c>
      <c r="AW263" s="12" t="s">
        <v>31</v>
      </c>
      <c r="AX263" s="12" t="s">
        <v>69</v>
      </c>
      <c r="AY263" s="152" t="s">
        <v>184</v>
      </c>
    </row>
    <row r="264" spans="2:65" s="12" customFormat="1">
      <c r="B264" s="151"/>
      <c r="D264" s="145" t="s">
        <v>197</v>
      </c>
      <c r="E264" s="152" t="s">
        <v>19</v>
      </c>
      <c r="F264" s="153" t="s">
        <v>3899</v>
      </c>
      <c r="H264" s="154">
        <v>28.9</v>
      </c>
      <c r="I264" s="155"/>
      <c r="L264" s="151"/>
      <c r="M264" s="156"/>
      <c r="T264" s="157"/>
      <c r="AT264" s="152" t="s">
        <v>197</v>
      </c>
      <c r="AU264" s="152" t="s">
        <v>78</v>
      </c>
      <c r="AV264" s="12" t="s">
        <v>78</v>
      </c>
      <c r="AW264" s="12" t="s">
        <v>31</v>
      </c>
      <c r="AX264" s="12" t="s">
        <v>69</v>
      </c>
      <c r="AY264" s="152" t="s">
        <v>184</v>
      </c>
    </row>
    <row r="265" spans="2:65" s="12" customFormat="1">
      <c r="B265" s="151"/>
      <c r="D265" s="145" t="s">
        <v>197</v>
      </c>
      <c r="E265" s="152" t="s">
        <v>19</v>
      </c>
      <c r="F265" s="153" t="s">
        <v>3900</v>
      </c>
      <c r="H265" s="154">
        <v>11.5</v>
      </c>
      <c r="I265" s="155"/>
      <c r="L265" s="151"/>
      <c r="M265" s="156"/>
      <c r="T265" s="157"/>
      <c r="AT265" s="152" t="s">
        <v>197</v>
      </c>
      <c r="AU265" s="152" t="s">
        <v>78</v>
      </c>
      <c r="AV265" s="12" t="s">
        <v>78</v>
      </c>
      <c r="AW265" s="12" t="s">
        <v>31</v>
      </c>
      <c r="AX265" s="12" t="s">
        <v>69</v>
      </c>
      <c r="AY265" s="152" t="s">
        <v>184</v>
      </c>
    </row>
    <row r="266" spans="2:65" s="13" customFormat="1">
      <c r="B266" s="158"/>
      <c r="D266" s="145" t="s">
        <v>197</v>
      </c>
      <c r="E266" s="159" t="s">
        <v>19</v>
      </c>
      <c r="F266" s="160" t="s">
        <v>205</v>
      </c>
      <c r="H266" s="161">
        <v>64.8</v>
      </c>
      <c r="I266" s="162"/>
      <c r="L266" s="158"/>
      <c r="M266" s="163"/>
      <c r="T266" s="164"/>
      <c r="AT266" s="159" t="s">
        <v>197</v>
      </c>
      <c r="AU266" s="159" t="s">
        <v>78</v>
      </c>
      <c r="AV266" s="13" t="s">
        <v>191</v>
      </c>
      <c r="AW266" s="13" t="s">
        <v>31</v>
      </c>
      <c r="AX266" s="13" t="s">
        <v>76</v>
      </c>
      <c r="AY266" s="159" t="s">
        <v>184</v>
      </c>
    </row>
    <row r="267" spans="2:65" s="1" customFormat="1" ht="24.2" customHeight="1">
      <c r="B267" s="33"/>
      <c r="C267" s="132" t="s">
        <v>423</v>
      </c>
      <c r="D267" s="132" t="s">
        <v>186</v>
      </c>
      <c r="E267" s="133" t="s">
        <v>3901</v>
      </c>
      <c r="F267" s="134" t="s">
        <v>3902</v>
      </c>
      <c r="G267" s="135" t="s">
        <v>328</v>
      </c>
      <c r="H267" s="136">
        <v>25.6</v>
      </c>
      <c r="I267" s="137"/>
      <c r="J267" s="138">
        <f>ROUND(I267*H267,2)</f>
        <v>0</v>
      </c>
      <c r="K267" s="134" t="s">
        <v>190</v>
      </c>
      <c r="L267" s="33"/>
      <c r="M267" s="139" t="s">
        <v>19</v>
      </c>
      <c r="N267" s="140" t="s">
        <v>40</v>
      </c>
      <c r="P267" s="141">
        <f>O267*H267</f>
        <v>0</v>
      </c>
      <c r="Q267" s="141">
        <v>1.0200000000000001E-2</v>
      </c>
      <c r="R267" s="141">
        <f>Q267*H267</f>
        <v>0.26112000000000002</v>
      </c>
      <c r="S267" s="141">
        <v>0</v>
      </c>
      <c r="T267" s="142">
        <f>S267*H267</f>
        <v>0</v>
      </c>
      <c r="AR267" s="143" t="s">
        <v>191</v>
      </c>
      <c r="AT267" s="143" t="s">
        <v>186</v>
      </c>
      <c r="AU267" s="143" t="s">
        <v>78</v>
      </c>
      <c r="AY267" s="18" t="s">
        <v>184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8" t="s">
        <v>76</v>
      </c>
      <c r="BK267" s="144">
        <f>ROUND(I267*H267,2)</f>
        <v>0</v>
      </c>
      <c r="BL267" s="18" t="s">
        <v>191</v>
      </c>
      <c r="BM267" s="143" t="s">
        <v>3903</v>
      </c>
    </row>
    <row r="268" spans="2:65" s="1" customFormat="1" ht="29.25">
      <c r="B268" s="33"/>
      <c r="D268" s="145" t="s">
        <v>193</v>
      </c>
      <c r="F268" s="146" t="s">
        <v>3904</v>
      </c>
      <c r="I268" s="147"/>
      <c r="L268" s="33"/>
      <c r="M268" s="148"/>
      <c r="T268" s="54"/>
      <c r="AT268" s="18" t="s">
        <v>193</v>
      </c>
      <c r="AU268" s="18" t="s">
        <v>78</v>
      </c>
    </row>
    <row r="269" spans="2:65" s="1" customFormat="1">
      <c r="B269" s="33"/>
      <c r="D269" s="149" t="s">
        <v>195</v>
      </c>
      <c r="F269" s="150" t="s">
        <v>3905</v>
      </c>
      <c r="I269" s="147"/>
      <c r="L269" s="33"/>
      <c r="M269" s="148"/>
      <c r="T269" s="54"/>
      <c r="AT269" s="18" t="s">
        <v>195</v>
      </c>
      <c r="AU269" s="18" t="s">
        <v>78</v>
      </c>
    </row>
    <row r="270" spans="2:65" s="12" customFormat="1">
      <c r="B270" s="151"/>
      <c r="D270" s="145" t="s">
        <v>197</v>
      </c>
      <c r="E270" s="152" t="s">
        <v>19</v>
      </c>
      <c r="F270" s="153" t="s">
        <v>3906</v>
      </c>
      <c r="H270" s="154">
        <v>25.6</v>
      </c>
      <c r="I270" s="155"/>
      <c r="L270" s="151"/>
      <c r="M270" s="156"/>
      <c r="T270" s="157"/>
      <c r="AT270" s="152" t="s">
        <v>197</v>
      </c>
      <c r="AU270" s="152" t="s">
        <v>78</v>
      </c>
      <c r="AV270" s="12" t="s">
        <v>78</v>
      </c>
      <c r="AW270" s="12" t="s">
        <v>31</v>
      </c>
      <c r="AX270" s="12" t="s">
        <v>76</v>
      </c>
      <c r="AY270" s="152" t="s">
        <v>184</v>
      </c>
    </row>
    <row r="271" spans="2:65" s="1" customFormat="1" ht="24.2" customHeight="1">
      <c r="B271" s="33"/>
      <c r="C271" s="171" t="s">
        <v>430</v>
      </c>
      <c r="D271" s="171" t="s">
        <v>557</v>
      </c>
      <c r="E271" s="172" t="s">
        <v>3907</v>
      </c>
      <c r="F271" s="173" t="s">
        <v>3908</v>
      </c>
      <c r="G271" s="174" t="s">
        <v>509</v>
      </c>
      <c r="H271" s="175">
        <v>1</v>
      </c>
      <c r="I271" s="176"/>
      <c r="J271" s="177">
        <f>ROUND(I271*H271,2)</f>
        <v>0</v>
      </c>
      <c r="K271" s="173" t="s">
        <v>19</v>
      </c>
      <c r="L271" s="178"/>
      <c r="M271" s="179" t="s">
        <v>19</v>
      </c>
      <c r="N271" s="180" t="s">
        <v>40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238</v>
      </c>
      <c r="AT271" s="143" t="s">
        <v>557</v>
      </c>
      <c r="AU271" s="143" t="s">
        <v>78</v>
      </c>
      <c r="AY271" s="18" t="s">
        <v>184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8" t="s">
        <v>76</v>
      </c>
      <c r="BK271" s="144">
        <f>ROUND(I271*H271,2)</f>
        <v>0</v>
      </c>
      <c r="BL271" s="18" t="s">
        <v>191</v>
      </c>
      <c r="BM271" s="143" t="s">
        <v>3909</v>
      </c>
    </row>
    <row r="272" spans="2:65" s="1" customFormat="1">
      <c r="B272" s="33"/>
      <c r="D272" s="145" t="s">
        <v>193</v>
      </c>
      <c r="F272" s="146" t="s">
        <v>3908</v>
      </c>
      <c r="I272" s="147"/>
      <c r="L272" s="33"/>
      <c r="M272" s="148"/>
      <c r="T272" s="54"/>
      <c r="AT272" s="18" t="s">
        <v>193</v>
      </c>
      <c r="AU272" s="18" t="s">
        <v>78</v>
      </c>
    </row>
    <row r="273" spans="2:65" s="1" customFormat="1" ht="24.2" customHeight="1">
      <c r="B273" s="33"/>
      <c r="C273" s="171" t="s">
        <v>438</v>
      </c>
      <c r="D273" s="171" t="s">
        <v>557</v>
      </c>
      <c r="E273" s="172" t="s">
        <v>3910</v>
      </c>
      <c r="F273" s="173" t="s">
        <v>3911</v>
      </c>
      <c r="G273" s="174" t="s">
        <v>509</v>
      </c>
      <c r="H273" s="175">
        <v>2</v>
      </c>
      <c r="I273" s="176"/>
      <c r="J273" s="177">
        <f>ROUND(I273*H273,2)</f>
        <v>0</v>
      </c>
      <c r="K273" s="173" t="s">
        <v>19</v>
      </c>
      <c r="L273" s="178"/>
      <c r="M273" s="179" t="s">
        <v>19</v>
      </c>
      <c r="N273" s="180" t="s">
        <v>40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238</v>
      </c>
      <c r="AT273" s="143" t="s">
        <v>557</v>
      </c>
      <c r="AU273" s="143" t="s">
        <v>78</v>
      </c>
      <c r="AY273" s="18" t="s">
        <v>184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8" t="s">
        <v>76</v>
      </c>
      <c r="BK273" s="144">
        <f>ROUND(I273*H273,2)</f>
        <v>0</v>
      </c>
      <c r="BL273" s="18" t="s">
        <v>191</v>
      </c>
      <c r="BM273" s="143" t="s">
        <v>3912</v>
      </c>
    </row>
    <row r="274" spans="2:65" s="1" customFormat="1">
      <c r="B274" s="33"/>
      <c r="D274" s="145" t="s">
        <v>193</v>
      </c>
      <c r="F274" s="146" t="s">
        <v>3911</v>
      </c>
      <c r="I274" s="147"/>
      <c r="L274" s="33"/>
      <c r="M274" s="148"/>
      <c r="T274" s="54"/>
      <c r="AT274" s="18" t="s">
        <v>193</v>
      </c>
      <c r="AU274" s="18" t="s">
        <v>78</v>
      </c>
    </row>
    <row r="275" spans="2:65" s="12" customFormat="1">
      <c r="B275" s="151"/>
      <c r="D275" s="145" t="s">
        <v>197</v>
      </c>
      <c r="E275" s="152" t="s">
        <v>19</v>
      </c>
      <c r="F275" s="153" t="s">
        <v>78</v>
      </c>
      <c r="H275" s="154">
        <v>2</v>
      </c>
      <c r="I275" s="155"/>
      <c r="L275" s="151"/>
      <c r="M275" s="156"/>
      <c r="T275" s="157"/>
      <c r="AT275" s="152" t="s">
        <v>197</v>
      </c>
      <c r="AU275" s="152" t="s">
        <v>78</v>
      </c>
      <c r="AV275" s="12" t="s">
        <v>78</v>
      </c>
      <c r="AW275" s="12" t="s">
        <v>31</v>
      </c>
      <c r="AX275" s="12" t="s">
        <v>69</v>
      </c>
      <c r="AY275" s="152" t="s">
        <v>184</v>
      </c>
    </row>
    <row r="276" spans="2:65" s="13" customFormat="1">
      <c r="B276" s="158"/>
      <c r="D276" s="145" t="s">
        <v>197</v>
      </c>
      <c r="E276" s="159" t="s">
        <v>19</v>
      </c>
      <c r="F276" s="160" t="s">
        <v>205</v>
      </c>
      <c r="H276" s="161">
        <v>2</v>
      </c>
      <c r="I276" s="162"/>
      <c r="L276" s="158"/>
      <c r="M276" s="163"/>
      <c r="T276" s="164"/>
      <c r="AT276" s="159" t="s">
        <v>197</v>
      </c>
      <c r="AU276" s="159" t="s">
        <v>78</v>
      </c>
      <c r="AV276" s="13" t="s">
        <v>191</v>
      </c>
      <c r="AW276" s="13" t="s">
        <v>31</v>
      </c>
      <c r="AX276" s="13" t="s">
        <v>76</v>
      </c>
      <c r="AY276" s="159" t="s">
        <v>184</v>
      </c>
    </row>
    <row r="277" spans="2:65" s="1" customFormat="1" ht="24.2" customHeight="1">
      <c r="B277" s="33"/>
      <c r="C277" s="171" t="s">
        <v>446</v>
      </c>
      <c r="D277" s="171" t="s">
        <v>557</v>
      </c>
      <c r="E277" s="172" t="s">
        <v>3913</v>
      </c>
      <c r="F277" s="173" t="s">
        <v>3914</v>
      </c>
      <c r="G277" s="174" t="s">
        <v>509</v>
      </c>
      <c r="H277" s="175">
        <v>1</v>
      </c>
      <c r="I277" s="176"/>
      <c r="J277" s="177">
        <f>ROUND(I277*H277,2)</f>
        <v>0</v>
      </c>
      <c r="K277" s="173" t="s">
        <v>190</v>
      </c>
      <c r="L277" s="178"/>
      <c r="M277" s="179" t="s">
        <v>19</v>
      </c>
      <c r="N277" s="180" t="s">
        <v>40</v>
      </c>
      <c r="P277" s="141">
        <f>O277*H277</f>
        <v>0</v>
      </c>
      <c r="Q277" s="141">
        <v>3.7949999999999999</v>
      </c>
      <c r="R277" s="141">
        <f>Q277*H277</f>
        <v>3.7949999999999999</v>
      </c>
      <c r="S277" s="141">
        <v>0</v>
      </c>
      <c r="T277" s="142">
        <f>S277*H277</f>
        <v>0</v>
      </c>
      <c r="AR277" s="143" t="s">
        <v>238</v>
      </c>
      <c r="AT277" s="143" t="s">
        <v>557</v>
      </c>
      <c r="AU277" s="143" t="s">
        <v>78</v>
      </c>
      <c r="AY277" s="18" t="s">
        <v>184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76</v>
      </c>
      <c r="BK277" s="144">
        <f>ROUND(I277*H277,2)</f>
        <v>0</v>
      </c>
      <c r="BL277" s="18" t="s">
        <v>191</v>
      </c>
      <c r="BM277" s="143" t="s">
        <v>3915</v>
      </c>
    </row>
    <row r="278" spans="2:65" s="1" customFormat="1" ht="19.5">
      <c r="B278" s="33"/>
      <c r="D278" s="145" t="s">
        <v>193</v>
      </c>
      <c r="F278" s="146" t="s">
        <v>3914</v>
      </c>
      <c r="I278" s="147"/>
      <c r="L278" s="33"/>
      <c r="M278" s="148"/>
      <c r="T278" s="54"/>
      <c r="AT278" s="18" t="s">
        <v>193</v>
      </c>
      <c r="AU278" s="18" t="s">
        <v>78</v>
      </c>
    </row>
    <row r="279" spans="2:65" s="12" customFormat="1">
      <c r="B279" s="151"/>
      <c r="D279" s="145" t="s">
        <v>197</v>
      </c>
      <c r="E279" s="152" t="s">
        <v>19</v>
      </c>
      <c r="F279" s="153" t="s">
        <v>76</v>
      </c>
      <c r="H279" s="154">
        <v>1</v>
      </c>
      <c r="I279" s="155"/>
      <c r="L279" s="151"/>
      <c r="M279" s="156"/>
      <c r="T279" s="157"/>
      <c r="AT279" s="152" t="s">
        <v>197</v>
      </c>
      <c r="AU279" s="152" t="s">
        <v>78</v>
      </c>
      <c r="AV279" s="12" t="s">
        <v>78</v>
      </c>
      <c r="AW279" s="12" t="s">
        <v>31</v>
      </c>
      <c r="AX279" s="12" t="s">
        <v>69</v>
      </c>
      <c r="AY279" s="152" t="s">
        <v>184</v>
      </c>
    </row>
    <row r="280" spans="2:65" s="13" customFormat="1">
      <c r="B280" s="158"/>
      <c r="D280" s="145" t="s">
        <v>197</v>
      </c>
      <c r="E280" s="159" t="s">
        <v>19</v>
      </c>
      <c r="F280" s="160" t="s">
        <v>205</v>
      </c>
      <c r="H280" s="161">
        <v>1</v>
      </c>
      <c r="I280" s="162"/>
      <c r="L280" s="158"/>
      <c r="M280" s="163"/>
      <c r="T280" s="164"/>
      <c r="AT280" s="159" t="s">
        <v>197</v>
      </c>
      <c r="AU280" s="159" t="s">
        <v>78</v>
      </c>
      <c r="AV280" s="13" t="s">
        <v>191</v>
      </c>
      <c r="AW280" s="13" t="s">
        <v>31</v>
      </c>
      <c r="AX280" s="13" t="s">
        <v>76</v>
      </c>
      <c r="AY280" s="159" t="s">
        <v>184</v>
      </c>
    </row>
    <row r="281" spans="2:65" s="1" customFormat="1" ht="21.75" customHeight="1">
      <c r="B281" s="33"/>
      <c r="C281" s="171" t="s">
        <v>453</v>
      </c>
      <c r="D281" s="171" t="s">
        <v>557</v>
      </c>
      <c r="E281" s="172" t="s">
        <v>3916</v>
      </c>
      <c r="F281" s="173" t="s">
        <v>3917</v>
      </c>
      <c r="G281" s="174" t="s">
        <v>509</v>
      </c>
      <c r="H281" s="175">
        <v>3</v>
      </c>
      <c r="I281" s="176"/>
      <c r="J281" s="177">
        <f>ROUND(I281*H281,2)</f>
        <v>0</v>
      </c>
      <c r="K281" s="173" t="s">
        <v>190</v>
      </c>
      <c r="L281" s="178"/>
      <c r="M281" s="179" t="s">
        <v>19</v>
      </c>
      <c r="N281" s="180" t="s">
        <v>40</v>
      </c>
      <c r="P281" s="141">
        <f>O281*H281</f>
        <v>0</v>
      </c>
      <c r="Q281" s="141">
        <v>0.08</v>
      </c>
      <c r="R281" s="141">
        <f>Q281*H281</f>
        <v>0.24</v>
      </c>
      <c r="S281" s="141">
        <v>0</v>
      </c>
      <c r="T281" s="142">
        <f>S281*H281</f>
        <v>0</v>
      </c>
      <c r="AR281" s="143" t="s">
        <v>238</v>
      </c>
      <c r="AT281" s="143" t="s">
        <v>557</v>
      </c>
      <c r="AU281" s="143" t="s">
        <v>78</v>
      </c>
      <c r="AY281" s="18" t="s">
        <v>184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8" t="s">
        <v>76</v>
      </c>
      <c r="BK281" s="144">
        <f>ROUND(I281*H281,2)</f>
        <v>0</v>
      </c>
      <c r="BL281" s="18" t="s">
        <v>191</v>
      </c>
      <c r="BM281" s="143" t="s">
        <v>3918</v>
      </c>
    </row>
    <row r="282" spans="2:65" s="1" customFormat="1">
      <c r="B282" s="33"/>
      <c r="D282" s="145" t="s">
        <v>193</v>
      </c>
      <c r="F282" s="146" t="s">
        <v>3917</v>
      </c>
      <c r="I282" s="147"/>
      <c r="L282" s="33"/>
      <c r="M282" s="148"/>
      <c r="T282" s="54"/>
      <c r="AT282" s="18" t="s">
        <v>193</v>
      </c>
      <c r="AU282" s="18" t="s">
        <v>78</v>
      </c>
    </row>
    <row r="283" spans="2:65" s="12" customFormat="1">
      <c r="B283" s="151"/>
      <c r="D283" s="145" t="s">
        <v>197</v>
      </c>
      <c r="E283" s="152" t="s">
        <v>19</v>
      </c>
      <c r="F283" s="153" t="s">
        <v>3093</v>
      </c>
      <c r="H283" s="154">
        <v>3</v>
      </c>
      <c r="I283" s="155"/>
      <c r="L283" s="151"/>
      <c r="M283" s="156"/>
      <c r="T283" s="157"/>
      <c r="AT283" s="152" t="s">
        <v>197</v>
      </c>
      <c r="AU283" s="152" t="s">
        <v>78</v>
      </c>
      <c r="AV283" s="12" t="s">
        <v>78</v>
      </c>
      <c r="AW283" s="12" t="s">
        <v>31</v>
      </c>
      <c r="AX283" s="12" t="s">
        <v>69</v>
      </c>
      <c r="AY283" s="152" t="s">
        <v>184</v>
      </c>
    </row>
    <row r="284" spans="2:65" s="13" customFormat="1">
      <c r="B284" s="158"/>
      <c r="D284" s="145" t="s">
        <v>197</v>
      </c>
      <c r="E284" s="159" t="s">
        <v>19</v>
      </c>
      <c r="F284" s="160" t="s">
        <v>205</v>
      </c>
      <c r="H284" s="161">
        <v>3</v>
      </c>
      <c r="I284" s="162"/>
      <c r="L284" s="158"/>
      <c r="M284" s="163"/>
      <c r="T284" s="164"/>
      <c r="AT284" s="159" t="s">
        <v>197</v>
      </c>
      <c r="AU284" s="159" t="s">
        <v>78</v>
      </c>
      <c r="AV284" s="13" t="s">
        <v>191</v>
      </c>
      <c r="AW284" s="13" t="s">
        <v>31</v>
      </c>
      <c r="AX284" s="13" t="s">
        <v>76</v>
      </c>
      <c r="AY284" s="159" t="s">
        <v>184</v>
      </c>
    </row>
    <row r="285" spans="2:65" s="1" customFormat="1" ht="16.5" customHeight="1">
      <c r="B285" s="33"/>
      <c r="C285" s="171" t="s">
        <v>460</v>
      </c>
      <c r="D285" s="171" t="s">
        <v>557</v>
      </c>
      <c r="E285" s="172" t="s">
        <v>3919</v>
      </c>
      <c r="F285" s="173" t="s">
        <v>3920</v>
      </c>
      <c r="G285" s="174" t="s">
        <v>509</v>
      </c>
      <c r="H285" s="175">
        <v>2</v>
      </c>
      <c r="I285" s="176"/>
      <c r="J285" s="177">
        <f>ROUND(I285*H285,2)</f>
        <v>0</v>
      </c>
      <c r="K285" s="173" t="s">
        <v>190</v>
      </c>
      <c r="L285" s="178"/>
      <c r="M285" s="179" t="s">
        <v>19</v>
      </c>
      <c r="N285" s="180" t="s">
        <v>40</v>
      </c>
      <c r="P285" s="141">
        <f>O285*H285</f>
        <v>0</v>
      </c>
      <c r="Q285" s="141">
        <v>0.26200000000000001</v>
      </c>
      <c r="R285" s="141">
        <f>Q285*H285</f>
        <v>0.52400000000000002</v>
      </c>
      <c r="S285" s="141">
        <v>0</v>
      </c>
      <c r="T285" s="142">
        <f>S285*H285</f>
        <v>0</v>
      </c>
      <c r="AR285" s="143" t="s">
        <v>238</v>
      </c>
      <c r="AT285" s="143" t="s">
        <v>557</v>
      </c>
      <c r="AU285" s="143" t="s">
        <v>78</v>
      </c>
      <c r="AY285" s="18" t="s">
        <v>184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8" t="s">
        <v>76</v>
      </c>
      <c r="BK285" s="144">
        <f>ROUND(I285*H285,2)</f>
        <v>0</v>
      </c>
      <c r="BL285" s="18" t="s">
        <v>191</v>
      </c>
      <c r="BM285" s="143" t="s">
        <v>3921</v>
      </c>
    </row>
    <row r="286" spans="2:65" s="1" customFormat="1">
      <c r="B286" s="33"/>
      <c r="D286" s="145" t="s">
        <v>193</v>
      </c>
      <c r="F286" s="146" t="s">
        <v>3920</v>
      </c>
      <c r="I286" s="147"/>
      <c r="L286" s="33"/>
      <c r="M286" s="148"/>
      <c r="T286" s="54"/>
      <c r="AT286" s="18" t="s">
        <v>193</v>
      </c>
      <c r="AU286" s="18" t="s">
        <v>78</v>
      </c>
    </row>
    <row r="287" spans="2:65" s="12" customFormat="1">
      <c r="B287" s="151"/>
      <c r="D287" s="145" t="s">
        <v>197</v>
      </c>
      <c r="E287" s="152" t="s">
        <v>19</v>
      </c>
      <c r="F287" s="153" t="s">
        <v>78</v>
      </c>
      <c r="H287" s="154">
        <v>2</v>
      </c>
      <c r="I287" s="155"/>
      <c r="L287" s="151"/>
      <c r="M287" s="156"/>
      <c r="T287" s="157"/>
      <c r="AT287" s="152" t="s">
        <v>197</v>
      </c>
      <c r="AU287" s="152" t="s">
        <v>78</v>
      </c>
      <c r="AV287" s="12" t="s">
        <v>78</v>
      </c>
      <c r="AW287" s="12" t="s">
        <v>31</v>
      </c>
      <c r="AX287" s="12" t="s">
        <v>69</v>
      </c>
      <c r="AY287" s="152" t="s">
        <v>184</v>
      </c>
    </row>
    <row r="288" spans="2:65" s="13" customFormat="1">
      <c r="B288" s="158"/>
      <c r="D288" s="145" t="s">
        <v>197</v>
      </c>
      <c r="E288" s="159" t="s">
        <v>19</v>
      </c>
      <c r="F288" s="160" t="s">
        <v>205</v>
      </c>
      <c r="H288" s="161">
        <v>2</v>
      </c>
      <c r="I288" s="162"/>
      <c r="L288" s="158"/>
      <c r="M288" s="163"/>
      <c r="T288" s="164"/>
      <c r="AT288" s="159" t="s">
        <v>197</v>
      </c>
      <c r="AU288" s="159" t="s">
        <v>78</v>
      </c>
      <c r="AV288" s="13" t="s">
        <v>191</v>
      </c>
      <c r="AW288" s="13" t="s">
        <v>31</v>
      </c>
      <c r="AX288" s="13" t="s">
        <v>76</v>
      </c>
      <c r="AY288" s="159" t="s">
        <v>184</v>
      </c>
    </row>
    <row r="289" spans="2:65" s="1" customFormat="1" ht="24.2" customHeight="1">
      <c r="B289" s="33"/>
      <c r="C289" s="171" t="s">
        <v>471</v>
      </c>
      <c r="D289" s="171" t="s">
        <v>557</v>
      </c>
      <c r="E289" s="172" t="s">
        <v>3922</v>
      </c>
      <c r="F289" s="173" t="s">
        <v>3923</v>
      </c>
      <c r="G289" s="174" t="s">
        <v>509</v>
      </c>
      <c r="H289" s="175">
        <v>1</v>
      </c>
      <c r="I289" s="176"/>
      <c r="J289" s="177">
        <f>ROUND(I289*H289,2)</f>
        <v>0</v>
      </c>
      <c r="K289" s="173" t="s">
        <v>190</v>
      </c>
      <c r="L289" s="178"/>
      <c r="M289" s="179" t="s">
        <v>19</v>
      </c>
      <c r="N289" s="180" t="s">
        <v>40</v>
      </c>
      <c r="P289" s="141">
        <f>O289*H289</f>
        <v>0</v>
      </c>
      <c r="Q289" s="141">
        <v>0.58499999999999996</v>
      </c>
      <c r="R289" s="141">
        <f>Q289*H289</f>
        <v>0.58499999999999996</v>
      </c>
      <c r="S289" s="141">
        <v>0</v>
      </c>
      <c r="T289" s="142">
        <f>S289*H289</f>
        <v>0</v>
      </c>
      <c r="AR289" s="143" t="s">
        <v>238</v>
      </c>
      <c r="AT289" s="143" t="s">
        <v>557</v>
      </c>
      <c r="AU289" s="143" t="s">
        <v>78</v>
      </c>
      <c r="AY289" s="18" t="s">
        <v>184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8" t="s">
        <v>76</v>
      </c>
      <c r="BK289" s="144">
        <f>ROUND(I289*H289,2)</f>
        <v>0</v>
      </c>
      <c r="BL289" s="18" t="s">
        <v>191</v>
      </c>
      <c r="BM289" s="143" t="s">
        <v>3924</v>
      </c>
    </row>
    <row r="290" spans="2:65" s="1" customFormat="1" ht="19.5">
      <c r="B290" s="33"/>
      <c r="D290" s="145" t="s">
        <v>193</v>
      </c>
      <c r="F290" s="146" t="s">
        <v>3923</v>
      </c>
      <c r="I290" s="147"/>
      <c r="L290" s="33"/>
      <c r="M290" s="148"/>
      <c r="T290" s="54"/>
      <c r="AT290" s="18" t="s">
        <v>193</v>
      </c>
      <c r="AU290" s="18" t="s">
        <v>78</v>
      </c>
    </row>
    <row r="291" spans="2:65" s="12" customFormat="1">
      <c r="B291" s="151"/>
      <c r="D291" s="145" t="s">
        <v>197</v>
      </c>
      <c r="E291" s="152" t="s">
        <v>19</v>
      </c>
      <c r="F291" s="153" t="s">
        <v>76</v>
      </c>
      <c r="H291" s="154">
        <v>1</v>
      </c>
      <c r="I291" s="155"/>
      <c r="L291" s="151"/>
      <c r="M291" s="156"/>
      <c r="T291" s="157"/>
      <c r="AT291" s="152" t="s">
        <v>197</v>
      </c>
      <c r="AU291" s="152" t="s">
        <v>78</v>
      </c>
      <c r="AV291" s="12" t="s">
        <v>78</v>
      </c>
      <c r="AW291" s="12" t="s">
        <v>31</v>
      </c>
      <c r="AX291" s="12" t="s">
        <v>69</v>
      </c>
      <c r="AY291" s="152" t="s">
        <v>184</v>
      </c>
    </row>
    <row r="292" spans="2:65" s="13" customFormat="1">
      <c r="B292" s="158"/>
      <c r="D292" s="145" t="s">
        <v>197</v>
      </c>
      <c r="E292" s="159" t="s">
        <v>19</v>
      </c>
      <c r="F292" s="160" t="s">
        <v>205</v>
      </c>
      <c r="H292" s="161">
        <v>1</v>
      </c>
      <c r="I292" s="162"/>
      <c r="L292" s="158"/>
      <c r="M292" s="163"/>
      <c r="T292" s="164"/>
      <c r="AT292" s="159" t="s">
        <v>197</v>
      </c>
      <c r="AU292" s="159" t="s">
        <v>78</v>
      </c>
      <c r="AV292" s="13" t="s">
        <v>191</v>
      </c>
      <c r="AW292" s="13" t="s">
        <v>31</v>
      </c>
      <c r="AX292" s="13" t="s">
        <v>76</v>
      </c>
      <c r="AY292" s="159" t="s">
        <v>184</v>
      </c>
    </row>
    <row r="293" spans="2:65" s="1" customFormat="1" ht="24.2" customHeight="1">
      <c r="B293" s="33"/>
      <c r="C293" s="171" t="s">
        <v>481</v>
      </c>
      <c r="D293" s="171" t="s">
        <v>557</v>
      </c>
      <c r="E293" s="172" t="s">
        <v>3925</v>
      </c>
      <c r="F293" s="173" t="s">
        <v>3926</v>
      </c>
      <c r="G293" s="174" t="s">
        <v>509</v>
      </c>
      <c r="H293" s="175">
        <v>1</v>
      </c>
      <c r="I293" s="176"/>
      <c r="J293" s="177">
        <f>ROUND(I293*H293,2)</f>
        <v>0</v>
      </c>
      <c r="K293" s="173" t="s">
        <v>190</v>
      </c>
      <c r="L293" s="178"/>
      <c r="M293" s="179" t="s">
        <v>19</v>
      </c>
      <c r="N293" s="180" t="s">
        <v>40</v>
      </c>
      <c r="P293" s="141">
        <f>O293*H293</f>
        <v>0</v>
      </c>
      <c r="Q293" s="141">
        <v>3.2000000000000001E-2</v>
      </c>
      <c r="R293" s="141">
        <f>Q293*H293</f>
        <v>3.2000000000000001E-2</v>
      </c>
      <c r="S293" s="141">
        <v>0</v>
      </c>
      <c r="T293" s="142">
        <f>S293*H293</f>
        <v>0</v>
      </c>
      <c r="AR293" s="143" t="s">
        <v>238</v>
      </c>
      <c r="AT293" s="143" t="s">
        <v>557</v>
      </c>
      <c r="AU293" s="143" t="s">
        <v>78</v>
      </c>
      <c r="AY293" s="18" t="s">
        <v>184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8" t="s">
        <v>76</v>
      </c>
      <c r="BK293" s="144">
        <f>ROUND(I293*H293,2)</f>
        <v>0</v>
      </c>
      <c r="BL293" s="18" t="s">
        <v>191</v>
      </c>
      <c r="BM293" s="143" t="s">
        <v>3927</v>
      </c>
    </row>
    <row r="294" spans="2:65" s="1" customFormat="1">
      <c r="B294" s="33"/>
      <c r="D294" s="145" t="s">
        <v>193</v>
      </c>
      <c r="F294" s="146" t="s">
        <v>3926</v>
      </c>
      <c r="I294" s="147"/>
      <c r="L294" s="33"/>
      <c r="M294" s="148"/>
      <c r="T294" s="54"/>
      <c r="AT294" s="18" t="s">
        <v>193</v>
      </c>
      <c r="AU294" s="18" t="s">
        <v>78</v>
      </c>
    </row>
    <row r="295" spans="2:65" s="12" customFormat="1">
      <c r="B295" s="151"/>
      <c r="D295" s="145" t="s">
        <v>197</v>
      </c>
      <c r="E295" s="152" t="s">
        <v>19</v>
      </c>
      <c r="F295" s="153" t="s">
        <v>76</v>
      </c>
      <c r="H295" s="154">
        <v>1</v>
      </c>
      <c r="I295" s="155"/>
      <c r="L295" s="151"/>
      <c r="M295" s="156"/>
      <c r="T295" s="157"/>
      <c r="AT295" s="152" t="s">
        <v>197</v>
      </c>
      <c r="AU295" s="152" t="s">
        <v>78</v>
      </c>
      <c r="AV295" s="12" t="s">
        <v>78</v>
      </c>
      <c r="AW295" s="12" t="s">
        <v>31</v>
      </c>
      <c r="AX295" s="12" t="s">
        <v>69</v>
      </c>
      <c r="AY295" s="152" t="s">
        <v>184</v>
      </c>
    </row>
    <row r="296" spans="2:65" s="13" customFormat="1">
      <c r="B296" s="158"/>
      <c r="D296" s="145" t="s">
        <v>197</v>
      </c>
      <c r="E296" s="159" t="s">
        <v>19</v>
      </c>
      <c r="F296" s="160" t="s">
        <v>205</v>
      </c>
      <c r="H296" s="161">
        <v>1</v>
      </c>
      <c r="I296" s="162"/>
      <c r="L296" s="158"/>
      <c r="M296" s="163"/>
      <c r="T296" s="164"/>
      <c r="AT296" s="159" t="s">
        <v>197</v>
      </c>
      <c r="AU296" s="159" t="s">
        <v>78</v>
      </c>
      <c r="AV296" s="13" t="s">
        <v>191</v>
      </c>
      <c r="AW296" s="13" t="s">
        <v>31</v>
      </c>
      <c r="AX296" s="13" t="s">
        <v>76</v>
      </c>
      <c r="AY296" s="159" t="s">
        <v>184</v>
      </c>
    </row>
    <row r="297" spans="2:65" s="1" customFormat="1" ht="24.2" customHeight="1">
      <c r="B297" s="33"/>
      <c r="C297" s="132" t="s">
        <v>490</v>
      </c>
      <c r="D297" s="132" t="s">
        <v>186</v>
      </c>
      <c r="E297" s="133" t="s">
        <v>3928</v>
      </c>
      <c r="F297" s="134" t="s">
        <v>3929</v>
      </c>
      <c r="G297" s="135" t="s">
        <v>509</v>
      </c>
      <c r="H297" s="136">
        <v>1</v>
      </c>
      <c r="I297" s="137"/>
      <c r="J297" s="138">
        <f>ROUND(I297*H297,2)</f>
        <v>0</v>
      </c>
      <c r="K297" s="134" t="s">
        <v>190</v>
      </c>
      <c r="L297" s="33"/>
      <c r="M297" s="139" t="s">
        <v>19</v>
      </c>
      <c r="N297" s="140" t="s">
        <v>40</v>
      </c>
      <c r="P297" s="141">
        <f>O297*H297</f>
        <v>0</v>
      </c>
      <c r="Q297" s="141">
        <v>1.4212199999999999</v>
      </c>
      <c r="R297" s="141">
        <f>Q297*H297</f>
        <v>1.4212199999999999</v>
      </c>
      <c r="S297" s="141">
        <v>0</v>
      </c>
      <c r="T297" s="142">
        <f>S297*H297</f>
        <v>0</v>
      </c>
      <c r="AR297" s="143" t="s">
        <v>191</v>
      </c>
      <c r="AT297" s="143" t="s">
        <v>186</v>
      </c>
      <c r="AU297" s="143" t="s">
        <v>78</v>
      </c>
      <c r="AY297" s="18" t="s">
        <v>184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8" t="s">
        <v>76</v>
      </c>
      <c r="BK297" s="144">
        <f>ROUND(I297*H297,2)</f>
        <v>0</v>
      </c>
      <c r="BL297" s="18" t="s">
        <v>191</v>
      </c>
      <c r="BM297" s="143" t="s">
        <v>3930</v>
      </c>
    </row>
    <row r="298" spans="2:65" s="1" customFormat="1" ht="19.5">
      <c r="B298" s="33"/>
      <c r="D298" s="145" t="s">
        <v>193</v>
      </c>
      <c r="F298" s="146" t="s">
        <v>3931</v>
      </c>
      <c r="I298" s="147"/>
      <c r="L298" s="33"/>
      <c r="M298" s="148"/>
      <c r="T298" s="54"/>
      <c r="AT298" s="18" t="s">
        <v>193</v>
      </c>
      <c r="AU298" s="18" t="s">
        <v>78</v>
      </c>
    </row>
    <row r="299" spans="2:65" s="1" customFormat="1">
      <c r="B299" s="33"/>
      <c r="D299" s="149" t="s">
        <v>195</v>
      </c>
      <c r="F299" s="150" t="s">
        <v>3932</v>
      </c>
      <c r="I299" s="147"/>
      <c r="L299" s="33"/>
      <c r="M299" s="148"/>
      <c r="T299" s="54"/>
      <c r="AT299" s="18" t="s">
        <v>195</v>
      </c>
      <c r="AU299" s="18" t="s">
        <v>78</v>
      </c>
    </row>
    <row r="300" spans="2:65" s="12" customFormat="1">
      <c r="B300" s="151"/>
      <c r="D300" s="145" t="s">
        <v>197</v>
      </c>
      <c r="E300" s="152" t="s">
        <v>19</v>
      </c>
      <c r="F300" s="153" t="s">
        <v>76</v>
      </c>
      <c r="H300" s="154">
        <v>1</v>
      </c>
      <c r="I300" s="155"/>
      <c r="L300" s="151"/>
      <c r="M300" s="156"/>
      <c r="T300" s="157"/>
      <c r="AT300" s="152" t="s">
        <v>197</v>
      </c>
      <c r="AU300" s="152" t="s">
        <v>78</v>
      </c>
      <c r="AV300" s="12" t="s">
        <v>78</v>
      </c>
      <c r="AW300" s="12" t="s">
        <v>31</v>
      </c>
      <c r="AX300" s="12" t="s">
        <v>76</v>
      </c>
      <c r="AY300" s="152" t="s">
        <v>184</v>
      </c>
    </row>
    <row r="301" spans="2:65" s="1" customFormat="1" ht="24.2" customHeight="1">
      <c r="B301" s="33"/>
      <c r="C301" s="132" t="s">
        <v>499</v>
      </c>
      <c r="D301" s="132" t="s">
        <v>186</v>
      </c>
      <c r="E301" s="133" t="s">
        <v>3933</v>
      </c>
      <c r="F301" s="134" t="s">
        <v>3934</v>
      </c>
      <c r="G301" s="135" t="s">
        <v>509</v>
      </c>
      <c r="H301" s="136">
        <v>1</v>
      </c>
      <c r="I301" s="137"/>
      <c r="J301" s="138">
        <f>ROUND(I301*H301,2)</f>
        <v>0</v>
      </c>
      <c r="K301" s="134" t="s">
        <v>190</v>
      </c>
      <c r="L301" s="33"/>
      <c r="M301" s="139" t="s">
        <v>19</v>
      </c>
      <c r="N301" s="140" t="s">
        <v>40</v>
      </c>
      <c r="P301" s="141">
        <f>O301*H301</f>
        <v>0</v>
      </c>
      <c r="Q301" s="141">
        <v>4.5069999999999999E-2</v>
      </c>
      <c r="R301" s="141">
        <f>Q301*H301</f>
        <v>4.5069999999999999E-2</v>
      </c>
      <c r="S301" s="141">
        <v>0</v>
      </c>
      <c r="T301" s="142">
        <f>S301*H301</f>
        <v>0</v>
      </c>
      <c r="AR301" s="143" t="s">
        <v>191</v>
      </c>
      <c r="AT301" s="143" t="s">
        <v>186</v>
      </c>
      <c r="AU301" s="143" t="s">
        <v>78</v>
      </c>
      <c r="AY301" s="18" t="s">
        <v>184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8" t="s">
        <v>76</v>
      </c>
      <c r="BK301" s="144">
        <f>ROUND(I301*H301,2)</f>
        <v>0</v>
      </c>
      <c r="BL301" s="18" t="s">
        <v>191</v>
      </c>
      <c r="BM301" s="143" t="s">
        <v>3935</v>
      </c>
    </row>
    <row r="302" spans="2:65" s="1" customFormat="1" ht="29.25">
      <c r="B302" s="33"/>
      <c r="D302" s="145" t="s">
        <v>193</v>
      </c>
      <c r="F302" s="146" t="s">
        <v>3936</v>
      </c>
      <c r="I302" s="147"/>
      <c r="L302" s="33"/>
      <c r="M302" s="148"/>
      <c r="T302" s="54"/>
      <c r="AT302" s="18" t="s">
        <v>193</v>
      </c>
      <c r="AU302" s="18" t="s">
        <v>78</v>
      </c>
    </row>
    <row r="303" spans="2:65" s="1" customFormat="1">
      <c r="B303" s="33"/>
      <c r="D303" s="149" t="s">
        <v>195</v>
      </c>
      <c r="F303" s="150" t="s">
        <v>3937</v>
      </c>
      <c r="I303" s="147"/>
      <c r="L303" s="33"/>
      <c r="M303" s="148"/>
      <c r="T303" s="54"/>
      <c r="AT303" s="18" t="s">
        <v>195</v>
      </c>
      <c r="AU303" s="18" t="s">
        <v>78</v>
      </c>
    </row>
    <row r="304" spans="2:65" s="12" customFormat="1">
      <c r="B304" s="151"/>
      <c r="D304" s="145" t="s">
        <v>197</v>
      </c>
      <c r="E304" s="152" t="s">
        <v>19</v>
      </c>
      <c r="F304" s="153" t="s">
        <v>76</v>
      </c>
      <c r="H304" s="154">
        <v>1</v>
      </c>
      <c r="I304" s="155"/>
      <c r="L304" s="151"/>
      <c r="M304" s="156"/>
      <c r="T304" s="157"/>
      <c r="AT304" s="152" t="s">
        <v>197</v>
      </c>
      <c r="AU304" s="152" t="s">
        <v>78</v>
      </c>
      <c r="AV304" s="12" t="s">
        <v>78</v>
      </c>
      <c r="AW304" s="12" t="s">
        <v>31</v>
      </c>
      <c r="AX304" s="12" t="s">
        <v>76</v>
      </c>
      <c r="AY304" s="152" t="s">
        <v>184</v>
      </c>
    </row>
    <row r="305" spans="2:65" s="1" customFormat="1" ht="24.2" customHeight="1">
      <c r="B305" s="33"/>
      <c r="C305" s="132" t="s">
        <v>506</v>
      </c>
      <c r="D305" s="132" t="s">
        <v>186</v>
      </c>
      <c r="E305" s="133" t="s">
        <v>3933</v>
      </c>
      <c r="F305" s="134" t="s">
        <v>3934</v>
      </c>
      <c r="G305" s="135" t="s">
        <v>509</v>
      </c>
      <c r="H305" s="136">
        <v>2</v>
      </c>
      <c r="I305" s="137"/>
      <c r="J305" s="138">
        <f>ROUND(I305*H305,2)</f>
        <v>0</v>
      </c>
      <c r="K305" s="134" t="s">
        <v>190</v>
      </c>
      <c r="L305" s="33"/>
      <c r="M305" s="139" t="s">
        <v>19</v>
      </c>
      <c r="N305" s="140" t="s">
        <v>40</v>
      </c>
      <c r="P305" s="141">
        <f>O305*H305</f>
        <v>0</v>
      </c>
      <c r="Q305" s="141">
        <v>4.5069999999999999E-2</v>
      </c>
      <c r="R305" s="141">
        <f>Q305*H305</f>
        <v>9.0139999999999998E-2</v>
      </c>
      <c r="S305" s="141">
        <v>0</v>
      </c>
      <c r="T305" s="142">
        <f>S305*H305</f>
        <v>0</v>
      </c>
      <c r="AR305" s="143" t="s">
        <v>191</v>
      </c>
      <c r="AT305" s="143" t="s">
        <v>186</v>
      </c>
      <c r="AU305" s="143" t="s">
        <v>78</v>
      </c>
      <c r="AY305" s="18" t="s">
        <v>184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76</v>
      </c>
      <c r="BK305" s="144">
        <f>ROUND(I305*H305,2)</f>
        <v>0</v>
      </c>
      <c r="BL305" s="18" t="s">
        <v>191</v>
      </c>
      <c r="BM305" s="143" t="s">
        <v>3938</v>
      </c>
    </row>
    <row r="306" spans="2:65" s="1" customFormat="1" ht="29.25">
      <c r="B306" s="33"/>
      <c r="D306" s="145" t="s">
        <v>193</v>
      </c>
      <c r="F306" s="146" t="s">
        <v>3936</v>
      </c>
      <c r="I306" s="147"/>
      <c r="L306" s="33"/>
      <c r="M306" s="148"/>
      <c r="T306" s="54"/>
      <c r="AT306" s="18" t="s">
        <v>193</v>
      </c>
      <c r="AU306" s="18" t="s">
        <v>78</v>
      </c>
    </row>
    <row r="307" spans="2:65" s="1" customFormat="1">
      <c r="B307" s="33"/>
      <c r="D307" s="149" t="s">
        <v>195</v>
      </c>
      <c r="F307" s="150" t="s">
        <v>3937</v>
      </c>
      <c r="I307" s="147"/>
      <c r="L307" s="33"/>
      <c r="M307" s="148"/>
      <c r="T307" s="54"/>
      <c r="AT307" s="18" t="s">
        <v>195</v>
      </c>
      <c r="AU307" s="18" t="s">
        <v>78</v>
      </c>
    </row>
    <row r="308" spans="2:65" s="12" customFormat="1">
      <c r="B308" s="151"/>
      <c r="D308" s="145" t="s">
        <v>197</v>
      </c>
      <c r="E308" s="152" t="s">
        <v>19</v>
      </c>
      <c r="F308" s="153" t="s">
        <v>78</v>
      </c>
      <c r="H308" s="154">
        <v>2</v>
      </c>
      <c r="I308" s="155"/>
      <c r="L308" s="151"/>
      <c r="M308" s="156"/>
      <c r="T308" s="157"/>
      <c r="AT308" s="152" t="s">
        <v>197</v>
      </c>
      <c r="AU308" s="152" t="s">
        <v>78</v>
      </c>
      <c r="AV308" s="12" t="s">
        <v>78</v>
      </c>
      <c r="AW308" s="12" t="s">
        <v>31</v>
      </c>
      <c r="AX308" s="12" t="s">
        <v>76</v>
      </c>
      <c r="AY308" s="152" t="s">
        <v>184</v>
      </c>
    </row>
    <row r="309" spans="2:65" s="1" customFormat="1" ht="24.2" customHeight="1">
      <c r="B309" s="33"/>
      <c r="C309" s="132" t="s">
        <v>513</v>
      </c>
      <c r="D309" s="132" t="s">
        <v>186</v>
      </c>
      <c r="E309" s="133" t="s">
        <v>3939</v>
      </c>
      <c r="F309" s="134" t="s">
        <v>3940</v>
      </c>
      <c r="G309" s="135" t="s">
        <v>509</v>
      </c>
      <c r="H309" s="136">
        <v>1</v>
      </c>
      <c r="I309" s="137"/>
      <c r="J309" s="138">
        <f>ROUND(I309*H309,2)</f>
        <v>0</v>
      </c>
      <c r="K309" s="134" t="s">
        <v>190</v>
      </c>
      <c r="L309" s="33"/>
      <c r="M309" s="139" t="s">
        <v>19</v>
      </c>
      <c r="N309" s="140" t="s">
        <v>40</v>
      </c>
      <c r="P309" s="141">
        <f>O309*H309</f>
        <v>0</v>
      </c>
      <c r="Q309" s="141">
        <v>0.10661</v>
      </c>
      <c r="R309" s="141">
        <f>Q309*H309</f>
        <v>0.10661</v>
      </c>
      <c r="S309" s="141">
        <v>0</v>
      </c>
      <c r="T309" s="142">
        <f>S309*H309</f>
        <v>0</v>
      </c>
      <c r="AR309" s="143" t="s">
        <v>191</v>
      </c>
      <c r="AT309" s="143" t="s">
        <v>186</v>
      </c>
      <c r="AU309" s="143" t="s">
        <v>78</v>
      </c>
      <c r="AY309" s="18" t="s">
        <v>184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8" t="s">
        <v>76</v>
      </c>
      <c r="BK309" s="144">
        <f>ROUND(I309*H309,2)</f>
        <v>0</v>
      </c>
      <c r="BL309" s="18" t="s">
        <v>191</v>
      </c>
      <c r="BM309" s="143" t="s">
        <v>3941</v>
      </c>
    </row>
    <row r="310" spans="2:65" s="1" customFormat="1" ht="29.25">
      <c r="B310" s="33"/>
      <c r="D310" s="145" t="s">
        <v>193</v>
      </c>
      <c r="F310" s="146" t="s">
        <v>3942</v>
      </c>
      <c r="I310" s="147"/>
      <c r="L310" s="33"/>
      <c r="M310" s="148"/>
      <c r="T310" s="54"/>
      <c r="AT310" s="18" t="s">
        <v>193</v>
      </c>
      <c r="AU310" s="18" t="s">
        <v>78</v>
      </c>
    </row>
    <row r="311" spans="2:65" s="1" customFormat="1">
      <c r="B311" s="33"/>
      <c r="D311" s="149" t="s">
        <v>195</v>
      </c>
      <c r="F311" s="150" t="s">
        <v>3943</v>
      </c>
      <c r="I311" s="147"/>
      <c r="L311" s="33"/>
      <c r="M311" s="148"/>
      <c r="T311" s="54"/>
      <c r="AT311" s="18" t="s">
        <v>195</v>
      </c>
      <c r="AU311" s="18" t="s">
        <v>78</v>
      </c>
    </row>
    <row r="312" spans="2:65" s="12" customFormat="1">
      <c r="B312" s="151"/>
      <c r="D312" s="145" t="s">
        <v>197</v>
      </c>
      <c r="E312" s="152" t="s">
        <v>19</v>
      </c>
      <c r="F312" s="153" t="s">
        <v>76</v>
      </c>
      <c r="H312" s="154">
        <v>1</v>
      </c>
      <c r="I312" s="155"/>
      <c r="L312" s="151"/>
      <c r="M312" s="156"/>
      <c r="T312" s="157"/>
      <c r="AT312" s="152" t="s">
        <v>197</v>
      </c>
      <c r="AU312" s="152" t="s">
        <v>78</v>
      </c>
      <c r="AV312" s="12" t="s">
        <v>78</v>
      </c>
      <c r="AW312" s="12" t="s">
        <v>31</v>
      </c>
      <c r="AX312" s="12" t="s">
        <v>76</v>
      </c>
      <c r="AY312" s="152" t="s">
        <v>184</v>
      </c>
    </row>
    <row r="313" spans="2:65" s="1" customFormat="1" ht="24.2" customHeight="1">
      <c r="B313" s="33"/>
      <c r="C313" s="132" t="s">
        <v>520</v>
      </c>
      <c r="D313" s="132" t="s">
        <v>186</v>
      </c>
      <c r="E313" s="133" t="s">
        <v>3944</v>
      </c>
      <c r="F313" s="134" t="s">
        <v>3945</v>
      </c>
      <c r="G313" s="135" t="s">
        <v>509</v>
      </c>
      <c r="H313" s="136">
        <v>1</v>
      </c>
      <c r="I313" s="137"/>
      <c r="J313" s="138">
        <f>ROUND(I313*H313,2)</f>
        <v>0</v>
      </c>
      <c r="K313" s="134" t="s">
        <v>190</v>
      </c>
      <c r="L313" s="33"/>
      <c r="M313" s="139" t="s">
        <v>19</v>
      </c>
      <c r="N313" s="140" t="s">
        <v>40</v>
      </c>
      <c r="P313" s="141">
        <f>O313*H313</f>
        <v>0</v>
      </c>
      <c r="Q313" s="141">
        <v>0.10761999999999999</v>
      </c>
      <c r="R313" s="141">
        <f>Q313*H313</f>
        <v>0.10761999999999999</v>
      </c>
      <c r="S313" s="141">
        <v>0</v>
      </c>
      <c r="T313" s="142">
        <f>S313*H313</f>
        <v>0</v>
      </c>
      <c r="AR313" s="143" t="s">
        <v>191</v>
      </c>
      <c r="AT313" s="143" t="s">
        <v>186</v>
      </c>
      <c r="AU313" s="143" t="s">
        <v>78</v>
      </c>
      <c r="AY313" s="18" t="s">
        <v>184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8" t="s">
        <v>76</v>
      </c>
      <c r="BK313" s="144">
        <f>ROUND(I313*H313,2)</f>
        <v>0</v>
      </c>
      <c r="BL313" s="18" t="s">
        <v>191</v>
      </c>
      <c r="BM313" s="143" t="s">
        <v>3946</v>
      </c>
    </row>
    <row r="314" spans="2:65" s="1" customFormat="1" ht="29.25">
      <c r="B314" s="33"/>
      <c r="D314" s="145" t="s">
        <v>193</v>
      </c>
      <c r="F314" s="146" t="s">
        <v>3947</v>
      </c>
      <c r="I314" s="147"/>
      <c r="L314" s="33"/>
      <c r="M314" s="148"/>
      <c r="T314" s="54"/>
      <c r="AT314" s="18" t="s">
        <v>193</v>
      </c>
      <c r="AU314" s="18" t="s">
        <v>78</v>
      </c>
    </row>
    <row r="315" spans="2:65" s="1" customFormat="1">
      <c r="B315" s="33"/>
      <c r="D315" s="149" t="s">
        <v>195</v>
      </c>
      <c r="F315" s="150" t="s">
        <v>3948</v>
      </c>
      <c r="I315" s="147"/>
      <c r="L315" s="33"/>
      <c r="M315" s="148"/>
      <c r="T315" s="54"/>
      <c r="AT315" s="18" t="s">
        <v>195</v>
      </c>
      <c r="AU315" s="18" t="s">
        <v>78</v>
      </c>
    </row>
    <row r="316" spans="2:65" s="1" customFormat="1" ht="24.2" customHeight="1">
      <c r="B316" s="33"/>
      <c r="C316" s="132" t="s">
        <v>526</v>
      </c>
      <c r="D316" s="132" t="s">
        <v>186</v>
      </c>
      <c r="E316" s="133" t="s">
        <v>3949</v>
      </c>
      <c r="F316" s="134" t="s">
        <v>3950</v>
      </c>
      <c r="G316" s="135" t="s">
        <v>509</v>
      </c>
      <c r="H316" s="136">
        <v>2</v>
      </c>
      <c r="I316" s="137"/>
      <c r="J316" s="138">
        <f>ROUND(I316*H316,2)</f>
        <v>0</v>
      </c>
      <c r="K316" s="134" t="s">
        <v>190</v>
      </c>
      <c r="L316" s="33"/>
      <c r="M316" s="139" t="s">
        <v>19</v>
      </c>
      <c r="N316" s="140" t="s">
        <v>40</v>
      </c>
      <c r="P316" s="141">
        <f>O316*H316</f>
        <v>0</v>
      </c>
      <c r="Q316" s="141">
        <v>0</v>
      </c>
      <c r="R316" s="141">
        <f>Q316*H316</f>
        <v>0</v>
      </c>
      <c r="S316" s="141">
        <v>0</v>
      </c>
      <c r="T316" s="142">
        <f>S316*H316</f>
        <v>0</v>
      </c>
      <c r="AR316" s="143" t="s">
        <v>191</v>
      </c>
      <c r="AT316" s="143" t="s">
        <v>186</v>
      </c>
      <c r="AU316" s="143" t="s">
        <v>78</v>
      </c>
      <c r="AY316" s="18" t="s">
        <v>184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8" t="s">
        <v>76</v>
      </c>
      <c r="BK316" s="144">
        <f>ROUND(I316*H316,2)</f>
        <v>0</v>
      </c>
      <c r="BL316" s="18" t="s">
        <v>191</v>
      </c>
      <c r="BM316" s="143" t="s">
        <v>3951</v>
      </c>
    </row>
    <row r="317" spans="2:65" s="1" customFormat="1" ht="19.5">
      <c r="B317" s="33"/>
      <c r="D317" s="145" t="s">
        <v>193</v>
      </c>
      <c r="F317" s="146" t="s">
        <v>3952</v>
      </c>
      <c r="I317" s="147"/>
      <c r="L317" s="33"/>
      <c r="M317" s="148"/>
      <c r="T317" s="54"/>
      <c r="AT317" s="18" t="s">
        <v>193</v>
      </c>
      <c r="AU317" s="18" t="s">
        <v>78</v>
      </c>
    </row>
    <row r="318" spans="2:65" s="1" customFormat="1">
      <c r="B318" s="33"/>
      <c r="D318" s="149" t="s">
        <v>195</v>
      </c>
      <c r="F318" s="150" t="s">
        <v>3953</v>
      </c>
      <c r="I318" s="147"/>
      <c r="L318" s="33"/>
      <c r="M318" s="148"/>
      <c r="T318" s="54"/>
      <c r="AT318" s="18" t="s">
        <v>195</v>
      </c>
      <c r="AU318" s="18" t="s">
        <v>78</v>
      </c>
    </row>
    <row r="319" spans="2:65" s="12" customFormat="1">
      <c r="B319" s="151"/>
      <c r="D319" s="145" t="s">
        <v>197</v>
      </c>
      <c r="E319" s="152" t="s">
        <v>19</v>
      </c>
      <c r="F319" s="153" t="s">
        <v>78</v>
      </c>
      <c r="H319" s="154">
        <v>2</v>
      </c>
      <c r="I319" s="155"/>
      <c r="L319" s="151"/>
      <c r="M319" s="156"/>
      <c r="T319" s="157"/>
      <c r="AT319" s="152" t="s">
        <v>197</v>
      </c>
      <c r="AU319" s="152" t="s">
        <v>78</v>
      </c>
      <c r="AV319" s="12" t="s">
        <v>78</v>
      </c>
      <c r="AW319" s="12" t="s">
        <v>31</v>
      </c>
      <c r="AX319" s="12" t="s">
        <v>76</v>
      </c>
      <c r="AY319" s="152" t="s">
        <v>184</v>
      </c>
    </row>
    <row r="320" spans="2:65" s="1" customFormat="1" ht="33" customHeight="1">
      <c r="B320" s="33"/>
      <c r="C320" s="132" t="s">
        <v>534</v>
      </c>
      <c r="D320" s="132" t="s">
        <v>186</v>
      </c>
      <c r="E320" s="133" t="s">
        <v>3954</v>
      </c>
      <c r="F320" s="134" t="s">
        <v>3955</v>
      </c>
      <c r="G320" s="135" t="s">
        <v>509</v>
      </c>
      <c r="H320" s="136">
        <v>2</v>
      </c>
      <c r="I320" s="137"/>
      <c r="J320" s="138">
        <f>ROUND(I320*H320,2)</f>
        <v>0</v>
      </c>
      <c r="K320" s="134" t="s">
        <v>190</v>
      </c>
      <c r="L320" s="33"/>
      <c r="M320" s="139" t="s">
        <v>19</v>
      </c>
      <c r="N320" s="140" t="s">
        <v>40</v>
      </c>
      <c r="P320" s="141">
        <f>O320*H320</f>
        <v>0</v>
      </c>
      <c r="Q320" s="141">
        <v>0.30399999999999999</v>
      </c>
      <c r="R320" s="141">
        <f>Q320*H320</f>
        <v>0.60799999999999998</v>
      </c>
      <c r="S320" s="141">
        <v>0</v>
      </c>
      <c r="T320" s="142">
        <f>S320*H320</f>
        <v>0</v>
      </c>
      <c r="AR320" s="143" t="s">
        <v>191</v>
      </c>
      <c r="AT320" s="143" t="s">
        <v>186</v>
      </c>
      <c r="AU320" s="143" t="s">
        <v>78</v>
      </c>
      <c r="AY320" s="18" t="s">
        <v>184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8" t="s">
        <v>76</v>
      </c>
      <c r="BK320" s="144">
        <f>ROUND(I320*H320,2)</f>
        <v>0</v>
      </c>
      <c r="BL320" s="18" t="s">
        <v>191</v>
      </c>
      <c r="BM320" s="143" t="s">
        <v>3956</v>
      </c>
    </row>
    <row r="321" spans="2:65" s="1" customFormat="1" ht="29.25">
      <c r="B321" s="33"/>
      <c r="D321" s="145" t="s">
        <v>193</v>
      </c>
      <c r="F321" s="146" t="s">
        <v>3957</v>
      </c>
      <c r="I321" s="147"/>
      <c r="L321" s="33"/>
      <c r="M321" s="148"/>
      <c r="T321" s="54"/>
      <c r="AT321" s="18" t="s">
        <v>193</v>
      </c>
      <c r="AU321" s="18" t="s">
        <v>78</v>
      </c>
    </row>
    <row r="322" spans="2:65" s="1" customFormat="1">
      <c r="B322" s="33"/>
      <c r="D322" s="149" t="s">
        <v>195</v>
      </c>
      <c r="F322" s="150" t="s">
        <v>3958</v>
      </c>
      <c r="I322" s="147"/>
      <c r="L322" s="33"/>
      <c r="M322" s="148"/>
      <c r="T322" s="54"/>
      <c r="AT322" s="18" t="s">
        <v>195</v>
      </c>
      <c r="AU322" s="18" t="s">
        <v>78</v>
      </c>
    </row>
    <row r="323" spans="2:65" s="1" customFormat="1" ht="24.2" customHeight="1">
      <c r="B323" s="33"/>
      <c r="C323" s="132" t="s">
        <v>540</v>
      </c>
      <c r="D323" s="132" t="s">
        <v>186</v>
      </c>
      <c r="E323" s="133" t="s">
        <v>3959</v>
      </c>
      <c r="F323" s="134" t="s">
        <v>3960</v>
      </c>
      <c r="G323" s="135" t="s">
        <v>509</v>
      </c>
      <c r="H323" s="136">
        <v>1</v>
      </c>
      <c r="I323" s="137"/>
      <c r="J323" s="138">
        <f>ROUND(I323*H323,2)</f>
        <v>0</v>
      </c>
      <c r="K323" s="134" t="s">
        <v>190</v>
      </c>
      <c r="L323" s="33"/>
      <c r="M323" s="139" t="s">
        <v>19</v>
      </c>
      <c r="N323" s="140" t="s">
        <v>40</v>
      </c>
      <c r="P323" s="141">
        <f>O323*H323</f>
        <v>0</v>
      </c>
      <c r="Q323" s="141">
        <v>0.24662999999999999</v>
      </c>
      <c r="R323" s="141">
        <f>Q323*H323</f>
        <v>0.24662999999999999</v>
      </c>
      <c r="S323" s="141">
        <v>0</v>
      </c>
      <c r="T323" s="142">
        <f>S323*H323</f>
        <v>0</v>
      </c>
      <c r="AR323" s="143" t="s">
        <v>191</v>
      </c>
      <c r="AT323" s="143" t="s">
        <v>186</v>
      </c>
      <c r="AU323" s="143" t="s">
        <v>78</v>
      </c>
      <c r="AY323" s="18" t="s">
        <v>184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8" t="s">
        <v>76</v>
      </c>
      <c r="BK323" s="144">
        <f>ROUND(I323*H323,2)</f>
        <v>0</v>
      </c>
      <c r="BL323" s="18" t="s">
        <v>191</v>
      </c>
      <c r="BM323" s="143" t="s">
        <v>3961</v>
      </c>
    </row>
    <row r="324" spans="2:65" s="1" customFormat="1" ht="19.5">
      <c r="B324" s="33"/>
      <c r="D324" s="145" t="s">
        <v>193</v>
      </c>
      <c r="F324" s="146" t="s">
        <v>3960</v>
      </c>
      <c r="I324" s="147"/>
      <c r="L324" s="33"/>
      <c r="M324" s="148"/>
      <c r="T324" s="54"/>
      <c r="AT324" s="18" t="s">
        <v>193</v>
      </c>
      <c r="AU324" s="18" t="s">
        <v>78</v>
      </c>
    </row>
    <row r="325" spans="2:65" s="1" customFormat="1">
      <c r="B325" s="33"/>
      <c r="D325" s="149" t="s">
        <v>195</v>
      </c>
      <c r="F325" s="150" t="s">
        <v>3962</v>
      </c>
      <c r="I325" s="147"/>
      <c r="L325" s="33"/>
      <c r="M325" s="148"/>
      <c r="T325" s="54"/>
      <c r="AT325" s="18" t="s">
        <v>195</v>
      </c>
      <c r="AU325" s="18" t="s">
        <v>78</v>
      </c>
    </row>
    <row r="326" spans="2:65" s="12" customFormat="1">
      <c r="B326" s="151"/>
      <c r="D326" s="145" t="s">
        <v>197</v>
      </c>
      <c r="E326" s="152" t="s">
        <v>19</v>
      </c>
      <c r="F326" s="153" t="s">
        <v>76</v>
      </c>
      <c r="H326" s="154">
        <v>1</v>
      </c>
      <c r="I326" s="155"/>
      <c r="L326" s="151"/>
      <c r="M326" s="156"/>
      <c r="T326" s="157"/>
      <c r="AT326" s="152" t="s">
        <v>197</v>
      </c>
      <c r="AU326" s="152" t="s">
        <v>78</v>
      </c>
      <c r="AV326" s="12" t="s">
        <v>78</v>
      </c>
      <c r="AW326" s="12" t="s">
        <v>31</v>
      </c>
      <c r="AX326" s="12" t="s">
        <v>76</v>
      </c>
      <c r="AY326" s="152" t="s">
        <v>184</v>
      </c>
    </row>
    <row r="327" spans="2:65" s="1" customFormat="1" ht="24.2" customHeight="1">
      <c r="B327" s="33"/>
      <c r="C327" s="171" t="s">
        <v>548</v>
      </c>
      <c r="D327" s="171" t="s">
        <v>557</v>
      </c>
      <c r="E327" s="172" t="s">
        <v>3963</v>
      </c>
      <c r="F327" s="173" t="s">
        <v>3964</v>
      </c>
      <c r="G327" s="174" t="s">
        <v>509</v>
      </c>
      <c r="H327" s="175">
        <v>1</v>
      </c>
      <c r="I327" s="176"/>
      <c r="J327" s="177">
        <f>ROUND(I327*H327,2)</f>
        <v>0</v>
      </c>
      <c r="K327" s="173" t="s">
        <v>190</v>
      </c>
      <c r="L327" s="178"/>
      <c r="M327" s="179" t="s">
        <v>19</v>
      </c>
      <c r="N327" s="180" t="s">
        <v>40</v>
      </c>
      <c r="P327" s="141">
        <f>O327*H327</f>
        <v>0</v>
      </c>
      <c r="Q327" s="141">
        <v>8.6999999999999994E-2</v>
      </c>
      <c r="R327" s="141">
        <f>Q327*H327</f>
        <v>8.6999999999999994E-2</v>
      </c>
      <c r="S327" s="141">
        <v>0</v>
      </c>
      <c r="T327" s="142">
        <f>S327*H327</f>
        <v>0</v>
      </c>
      <c r="AR327" s="143" t="s">
        <v>238</v>
      </c>
      <c r="AT327" s="143" t="s">
        <v>557</v>
      </c>
      <c r="AU327" s="143" t="s">
        <v>78</v>
      </c>
      <c r="AY327" s="18" t="s">
        <v>184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8" t="s">
        <v>76</v>
      </c>
      <c r="BK327" s="144">
        <f>ROUND(I327*H327,2)</f>
        <v>0</v>
      </c>
      <c r="BL327" s="18" t="s">
        <v>191</v>
      </c>
      <c r="BM327" s="143" t="s">
        <v>3965</v>
      </c>
    </row>
    <row r="328" spans="2:65" s="1" customFormat="1" ht="19.5">
      <c r="B328" s="33"/>
      <c r="D328" s="145" t="s">
        <v>193</v>
      </c>
      <c r="F328" s="146" t="s">
        <v>3964</v>
      </c>
      <c r="I328" s="147"/>
      <c r="L328" s="33"/>
      <c r="M328" s="148"/>
      <c r="T328" s="54"/>
      <c r="AT328" s="18" t="s">
        <v>193</v>
      </c>
      <c r="AU328" s="18" t="s">
        <v>78</v>
      </c>
    </row>
    <row r="329" spans="2:65" s="1" customFormat="1" ht="24.2" customHeight="1">
      <c r="B329" s="33"/>
      <c r="C329" s="171" t="s">
        <v>556</v>
      </c>
      <c r="D329" s="171" t="s">
        <v>557</v>
      </c>
      <c r="E329" s="172" t="s">
        <v>3966</v>
      </c>
      <c r="F329" s="173" t="s">
        <v>3967</v>
      </c>
      <c r="G329" s="174" t="s">
        <v>509</v>
      </c>
      <c r="H329" s="175">
        <v>1</v>
      </c>
      <c r="I329" s="176"/>
      <c r="J329" s="177">
        <f>ROUND(I329*H329,2)</f>
        <v>0</v>
      </c>
      <c r="K329" s="173" t="s">
        <v>190</v>
      </c>
      <c r="L329" s="178"/>
      <c r="M329" s="179" t="s">
        <v>19</v>
      </c>
      <c r="N329" s="180" t="s">
        <v>40</v>
      </c>
      <c r="P329" s="141">
        <f>O329*H329</f>
        <v>0</v>
      </c>
      <c r="Q329" s="141">
        <v>0.17</v>
      </c>
      <c r="R329" s="141">
        <f>Q329*H329</f>
        <v>0.17</v>
      </c>
      <c r="S329" s="141">
        <v>0</v>
      </c>
      <c r="T329" s="142">
        <f>S329*H329</f>
        <v>0</v>
      </c>
      <c r="AR329" s="143" t="s">
        <v>238</v>
      </c>
      <c r="AT329" s="143" t="s">
        <v>557</v>
      </c>
      <c r="AU329" s="143" t="s">
        <v>78</v>
      </c>
      <c r="AY329" s="18" t="s">
        <v>184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8" t="s">
        <v>76</v>
      </c>
      <c r="BK329" s="144">
        <f>ROUND(I329*H329,2)</f>
        <v>0</v>
      </c>
      <c r="BL329" s="18" t="s">
        <v>191</v>
      </c>
      <c r="BM329" s="143" t="s">
        <v>3968</v>
      </c>
    </row>
    <row r="330" spans="2:65" s="1" customFormat="1">
      <c r="B330" s="33"/>
      <c r="D330" s="145" t="s">
        <v>193</v>
      </c>
      <c r="F330" s="146" t="s">
        <v>3967</v>
      </c>
      <c r="I330" s="147"/>
      <c r="L330" s="33"/>
      <c r="M330" s="148"/>
      <c r="T330" s="54"/>
      <c r="AT330" s="18" t="s">
        <v>193</v>
      </c>
      <c r="AU330" s="18" t="s">
        <v>78</v>
      </c>
    </row>
    <row r="331" spans="2:65" s="1" customFormat="1" ht="16.5" customHeight="1">
      <c r="B331" s="33"/>
      <c r="C331" s="171" t="s">
        <v>563</v>
      </c>
      <c r="D331" s="171" t="s">
        <v>557</v>
      </c>
      <c r="E331" s="172" t="s">
        <v>3969</v>
      </c>
      <c r="F331" s="173" t="s">
        <v>3970</v>
      </c>
      <c r="G331" s="174" t="s">
        <v>509</v>
      </c>
      <c r="H331" s="175">
        <v>1</v>
      </c>
      <c r="I331" s="176"/>
      <c r="J331" s="177">
        <f>ROUND(I331*H331,2)</f>
        <v>0</v>
      </c>
      <c r="K331" s="173" t="s">
        <v>190</v>
      </c>
      <c r="L331" s="178"/>
      <c r="M331" s="179" t="s">
        <v>19</v>
      </c>
      <c r="N331" s="180" t="s">
        <v>40</v>
      </c>
      <c r="P331" s="141">
        <f>O331*H331</f>
        <v>0</v>
      </c>
      <c r="Q331" s="141">
        <v>0.10299999999999999</v>
      </c>
      <c r="R331" s="141">
        <f>Q331*H331</f>
        <v>0.10299999999999999</v>
      </c>
      <c r="S331" s="141">
        <v>0</v>
      </c>
      <c r="T331" s="142">
        <f>S331*H331</f>
        <v>0</v>
      </c>
      <c r="AR331" s="143" t="s">
        <v>238</v>
      </c>
      <c r="AT331" s="143" t="s">
        <v>557</v>
      </c>
      <c r="AU331" s="143" t="s">
        <v>78</v>
      </c>
      <c r="AY331" s="18" t="s">
        <v>184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8" t="s">
        <v>76</v>
      </c>
      <c r="BK331" s="144">
        <f>ROUND(I331*H331,2)</f>
        <v>0</v>
      </c>
      <c r="BL331" s="18" t="s">
        <v>191</v>
      </c>
      <c r="BM331" s="143" t="s">
        <v>3971</v>
      </c>
    </row>
    <row r="332" spans="2:65" s="1" customFormat="1">
      <c r="B332" s="33"/>
      <c r="D332" s="145" t="s">
        <v>193</v>
      </c>
      <c r="F332" s="146" t="s">
        <v>3970</v>
      </c>
      <c r="I332" s="147"/>
      <c r="L332" s="33"/>
      <c r="M332" s="148"/>
      <c r="T332" s="54"/>
      <c r="AT332" s="18" t="s">
        <v>193</v>
      </c>
      <c r="AU332" s="18" t="s">
        <v>78</v>
      </c>
    </row>
    <row r="333" spans="2:65" s="1" customFormat="1" ht="21.75" customHeight="1">
      <c r="B333" s="33"/>
      <c r="C333" s="171" t="s">
        <v>568</v>
      </c>
      <c r="D333" s="171" t="s">
        <v>557</v>
      </c>
      <c r="E333" s="172" t="s">
        <v>3972</v>
      </c>
      <c r="F333" s="173" t="s">
        <v>3973</v>
      </c>
      <c r="G333" s="174" t="s">
        <v>509</v>
      </c>
      <c r="H333" s="175">
        <v>2</v>
      </c>
      <c r="I333" s="176"/>
      <c r="J333" s="177">
        <f>ROUND(I333*H333,2)</f>
        <v>0</v>
      </c>
      <c r="K333" s="173" t="s">
        <v>190</v>
      </c>
      <c r="L333" s="178"/>
      <c r="M333" s="179" t="s">
        <v>19</v>
      </c>
      <c r="N333" s="180" t="s">
        <v>40</v>
      </c>
      <c r="P333" s="141">
        <f>O333*H333</f>
        <v>0</v>
      </c>
      <c r="Q333" s="141">
        <v>8.5000000000000006E-3</v>
      </c>
      <c r="R333" s="141">
        <f>Q333*H333</f>
        <v>1.7000000000000001E-2</v>
      </c>
      <c r="S333" s="141">
        <v>0</v>
      </c>
      <c r="T333" s="142">
        <f>S333*H333</f>
        <v>0</v>
      </c>
      <c r="AR333" s="143" t="s">
        <v>238</v>
      </c>
      <c r="AT333" s="143" t="s">
        <v>557</v>
      </c>
      <c r="AU333" s="143" t="s">
        <v>78</v>
      </c>
      <c r="AY333" s="18" t="s">
        <v>184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8" t="s">
        <v>76</v>
      </c>
      <c r="BK333" s="144">
        <f>ROUND(I333*H333,2)</f>
        <v>0</v>
      </c>
      <c r="BL333" s="18" t="s">
        <v>191</v>
      </c>
      <c r="BM333" s="143" t="s">
        <v>3974</v>
      </c>
    </row>
    <row r="334" spans="2:65" s="1" customFormat="1">
      <c r="B334" s="33"/>
      <c r="D334" s="145" t="s">
        <v>193</v>
      </c>
      <c r="F334" s="146" t="s">
        <v>3973</v>
      </c>
      <c r="I334" s="147"/>
      <c r="L334" s="33"/>
      <c r="M334" s="148"/>
      <c r="T334" s="54"/>
      <c r="AT334" s="18" t="s">
        <v>193</v>
      </c>
      <c r="AU334" s="18" t="s">
        <v>78</v>
      </c>
    </row>
    <row r="335" spans="2:65" s="12" customFormat="1">
      <c r="B335" s="151"/>
      <c r="D335" s="145" t="s">
        <v>197</v>
      </c>
      <c r="E335" s="152" t="s">
        <v>19</v>
      </c>
      <c r="F335" s="153" t="s">
        <v>78</v>
      </c>
      <c r="H335" s="154">
        <v>2</v>
      </c>
      <c r="I335" s="155"/>
      <c r="L335" s="151"/>
      <c r="M335" s="156"/>
      <c r="T335" s="157"/>
      <c r="AT335" s="152" t="s">
        <v>197</v>
      </c>
      <c r="AU335" s="152" t="s">
        <v>78</v>
      </c>
      <c r="AV335" s="12" t="s">
        <v>78</v>
      </c>
      <c r="AW335" s="12" t="s">
        <v>31</v>
      </c>
      <c r="AX335" s="12" t="s">
        <v>76</v>
      </c>
      <c r="AY335" s="152" t="s">
        <v>184</v>
      </c>
    </row>
    <row r="336" spans="2:65" s="1" customFormat="1" ht="37.9" customHeight="1">
      <c r="B336" s="33"/>
      <c r="C336" s="132" t="s">
        <v>573</v>
      </c>
      <c r="D336" s="132" t="s">
        <v>186</v>
      </c>
      <c r="E336" s="133" t="s">
        <v>3975</v>
      </c>
      <c r="F336" s="134" t="s">
        <v>3976</v>
      </c>
      <c r="G336" s="135" t="s">
        <v>509</v>
      </c>
      <c r="H336" s="136">
        <v>1</v>
      </c>
      <c r="I336" s="137"/>
      <c r="J336" s="138">
        <f>ROUND(I336*H336,2)</f>
        <v>0</v>
      </c>
      <c r="K336" s="134" t="s">
        <v>190</v>
      </c>
      <c r="L336" s="33"/>
      <c r="M336" s="139" t="s">
        <v>19</v>
      </c>
      <c r="N336" s="140" t="s">
        <v>40</v>
      </c>
      <c r="P336" s="141">
        <f>O336*H336</f>
        <v>0</v>
      </c>
      <c r="Q336" s="141">
        <v>0.09</v>
      </c>
      <c r="R336" s="141">
        <f>Q336*H336</f>
        <v>0.09</v>
      </c>
      <c r="S336" s="141">
        <v>0</v>
      </c>
      <c r="T336" s="142">
        <f>S336*H336</f>
        <v>0</v>
      </c>
      <c r="AR336" s="143" t="s">
        <v>191</v>
      </c>
      <c r="AT336" s="143" t="s">
        <v>186</v>
      </c>
      <c r="AU336" s="143" t="s">
        <v>78</v>
      </c>
      <c r="AY336" s="18" t="s">
        <v>184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8" t="s">
        <v>76</v>
      </c>
      <c r="BK336" s="144">
        <f>ROUND(I336*H336,2)</f>
        <v>0</v>
      </c>
      <c r="BL336" s="18" t="s">
        <v>191</v>
      </c>
      <c r="BM336" s="143" t="s">
        <v>3977</v>
      </c>
    </row>
    <row r="337" spans="2:65" s="1" customFormat="1" ht="19.5">
      <c r="B337" s="33"/>
      <c r="D337" s="145" t="s">
        <v>193</v>
      </c>
      <c r="F337" s="146" t="s">
        <v>3976</v>
      </c>
      <c r="I337" s="147"/>
      <c r="L337" s="33"/>
      <c r="M337" s="148"/>
      <c r="T337" s="54"/>
      <c r="AT337" s="18" t="s">
        <v>193</v>
      </c>
      <c r="AU337" s="18" t="s">
        <v>78</v>
      </c>
    </row>
    <row r="338" spans="2:65" s="1" customFormat="1">
      <c r="B338" s="33"/>
      <c r="D338" s="149" t="s">
        <v>195</v>
      </c>
      <c r="F338" s="150" t="s">
        <v>3978</v>
      </c>
      <c r="I338" s="147"/>
      <c r="L338" s="33"/>
      <c r="M338" s="148"/>
      <c r="T338" s="54"/>
      <c r="AT338" s="18" t="s">
        <v>195</v>
      </c>
      <c r="AU338" s="18" t="s">
        <v>78</v>
      </c>
    </row>
    <row r="339" spans="2:65" s="12" customFormat="1">
      <c r="B339" s="151"/>
      <c r="D339" s="145" t="s">
        <v>197</v>
      </c>
      <c r="E339" s="152" t="s">
        <v>19</v>
      </c>
      <c r="F339" s="153" t="s">
        <v>76</v>
      </c>
      <c r="H339" s="154">
        <v>1</v>
      </c>
      <c r="I339" s="155"/>
      <c r="L339" s="151"/>
      <c r="M339" s="156"/>
      <c r="T339" s="157"/>
      <c r="AT339" s="152" t="s">
        <v>197</v>
      </c>
      <c r="AU339" s="152" t="s">
        <v>78</v>
      </c>
      <c r="AV339" s="12" t="s">
        <v>78</v>
      </c>
      <c r="AW339" s="12" t="s">
        <v>31</v>
      </c>
      <c r="AX339" s="12" t="s">
        <v>76</v>
      </c>
      <c r="AY339" s="152" t="s">
        <v>184</v>
      </c>
    </row>
    <row r="340" spans="2:65" s="1" customFormat="1" ht="24.2" customHeight="1">
      <c r="B340" s="33"/>
      <c r="C340" s="132" t="s">
        <v>577</v>
      </c>
      <c r="D340" s="132" t="s">
        <v>186</v>
      </c>
      <c r="E340" s="133" t="s">
        <v>3979</v>
      </c>
      <c r="F340" s="134" t="s">
        <v>3980</v>
      </c>
      <c r="G340" s="135" t="s">
        <v>189</v>
      </c>
      <c r="H340" s="136">
        <v>3</v>
      </c>
      <c r="I340" s="137"/>
      <c r="J340" s="138">
        <f>ROUND(I340*H340,2)</f>
        <v>0</v>
      </c>
      <c r="K340" s="134" t="s">
        <v>190</v>
      </c>
      <c r="L340" s="33"/>
      <c r="M340" s="139" t="s">
        <v>19</v>
      </c>
      <c r="N340" s="140" t="s">
        <v>40</v>
      </c>
      <c r="P340" s="141">
        <f>O340*H340</f>
        <v>0</v>
      </c>
      <c r="Q340" s="141">
        <v>0</v>
      </c>
      <c r="R340" s="141">
        <f>Q340*H340</f>
        <v>0</v>
      </c>
      <c r="S340" s="141">
        <v>0</v>
      </c>
      <c r="T340" s="142">
        <f>S340*H340</f>
        <v>0</v>
      </c>
      <c r="AR340" s="143" t="s">
        <v>191</v>
      </c>
      <c r="AT340" s="143" t="s">
        <v>186</v>
      </c>
      <c r="AU340" s="143" t="s">
        <v>78</v>
      </c>
      <c r="AY340" s="18" t="s">
        <v>184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8" t="s">
        <v>76</v>
      </c>
      <c r="BK340" s="144">
        <f>ROUND(I340*H340,2)</f>
        <v>0</v>
      </c>
      <c r="BL340" s="18" t="s">
        <v>191</v>
      </c>
      <c r="BM340" s="143" t="s">
        <v>3981</v>
      </c>
    </row>
    <row r="341" spans="2:65" s="1" customFormat="1" ht="19.5">
      <c r="B341" s="33"/>
      <c r="D341" s="145" t="s">
        <v>193</v>
      </c>
      <c r="F341" s="146" t="s">
        <v>3982</v>
      </c>
      <c r="I341" s="147"/>
      <c r="L341" s="33"/>
      <c r="M341" s="148"/>
      <c r="T341" s="54"/>
      <c r="AT341" s="18" t="s">
        <v>193</v>
      </c>
      <c r="AU341" s="18" t="s">
        <v>78</v>
      </c>
    </row>
    <row r="342" spans="2:65" s="1" customFormat="1">
      <c r="B342" s="33"/>
      <c r="D342" s="149" t="s">
        <v>195</v>
      </c>
      <c r="F342" s="150" t="s">
        <v>3983</v>
      </c>
      <c r="I342" s="147"/>
      <c r="L342" s="33"/>
      <c r="M342" s="148"/>
      <c r="T342" s="54"/>
      <c r="AT342" s="18" t="s">
        <v>195</v>
      </c>
      <c r="AU342" s="18" t="s">
        <v>78</v>
      </c>
    </row>
    <row r="343" spans="2:65" s="12" customFormat="1">
      <c r="B343" s="151"/>
      <c r="D343" s="145" t="s">
        <v>197</v>
      </c>
      <c r="E343" s="152" t="s">
        <v>19</v>
      </c>
      <c r="F343" s="153" t="s">
        <v>206</v>
      </c>
      <c r="H343" s="154">
        <v>3</v>
      </c>
      <c r="I343" s="155"/>
      <c r="L343" s="151"/>
      <c r="M343" s="156"/>
      <c r="T343" s="157"/>
      <c r="AT343" s="152" t="s">
        <v>197</v>
      </c>
      <c r="AU343" s="152" t="s">
        <v>78</v>
      </c>
      <c r="AV343" s="12" t="s">
        <v>78</v>
      </c>
      <c r="AW343" s="12" t="s">
        <v>31</v>
      </c>
      <c r="AX343" s="12" t="s">
        <v>76</v>
      </c>
      <c r="AY343" s="152" t="s">
        <v>184</v>
      </c>
    </row>
    <row r="344" spans="2:65" s="1" customFormat="1" ht="16.5" customHeight="1">
      <c r="B344" s="33"/>
      <c r="C344" s="132" t="s">
        <v>585</v>
      </c>
      <c r="D344" s="132" t="s">
        <v>186</v>
      </c>
      <c r="E344" s="133" t="s">
        <v>3984</v>
      </c>
      <c r="F344" s="134" t="s">
        <v>3985</v>
      </c>
      <c r="G344" s="135" t="s">
        <v>328</v>
      </c>
      <c r="H344" s="136">
        <v>25</v>
      </c>
      <c r="I344" s="137"/>
      <c r="J344" s="138">
        <f>ROUND(I344*H344,2)</f>
        <v>0</v>
      </c>
      <c r="K344" s="134" t="s">
        <v>190</v>
      </c>
      <c r="L344" s="33"/>
      <c r="M344" s="139" t="s">
        <v>19</v>
      </c>
      <c r="N344" s="140" t="s">
        <v>40</v>
      </c>
      <c r="P344" s="141">
        <f>O344*H344</f>
        <v>0</v>
      </c>
      <c r="Q344" s="141">
        <v>1.9000000000000001E-4</v>
      </c>
      <c r="R344" s="141">
        <f>Q344*H344</f>
        <v>4.7499999999999999E-3</v>
      </c>
      <c r="S344" s="141">
        <v>0</v>
      </c>
      <c r="T344" s="142">
        <f>S344*H344</f>
        <v>0</v>
      </c>
      <c r="AR344" s="143" t="s">
        <v>191</v>
      </c>
      <c r="AT344" s="143" t="s">
        <v>186</v>
      </c>
      <c r="AU344" s="143" t="s">
        <v>78</v>
      </c>
      <c r="AY344" s="18" t="s">
        <v>184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8" t="s">
        <v>76</v>
      </c>
      <c r="BK344" s="144">
        <f>ROUND(I344*H344,2)</f>
        <v>0</v>
      </c>
      <c r="BL344" s="18" t="s">
        <v>191</v>
      </c>
      <c r="BM344" s="143" t="s">
        <v>3986</v>
      </c>
    </row>
    <row r="345" spans="2:65" s="1" customFormat="1">
      <c r="B345" s="33"/>
      <c r="D345" s="145" t="s">
        <v>193</v>
      </c>
      <c r="F345" s="146" t="s">
        <v>3987</v>
      </c>
      <c r="I345" s="147"/>
      <c r="L345" s="33"/>
      <c r="M345" s="148"/>
      <c r="T345" s="54"/>
      <c r="AT345" s="18" t="s">
        <v>193</v>
      </c>
      <c r="AU345" s="18" t="s">
        <v>78</v>
      </c>
    </row>
    <row r="346" spans="2:65" s="1" customFormat="1">
      <c r="B346" s="33"/>
      <c r="D346" s="149" t="s">
        <v>195</v>
      </c>
      <c r="F346" s="150" t="s">
        <v>3988</v>
      </c>
      <c r="I346" s="147"/>
      <c r="L346" s="33"/>
      <c r="M346" s="148"/>
      <c r="T346" s="54"/>
      <c r="AT346" s="18" t="s">
        <v>195</v>
      </c>
      <c r="AU346" s="18" t="s">
        <v>78</v>
      </c>
    </row>
    <row r="347" spans="2:65" s="12" customFormat="1">
      <c r="B347" s="151"/>
      <c r="D347" s="145" t="s">
        <v>197</v>
      </c>
      <c r="E347" s="152" t="s">
        <v>19</v>
      </c>
      <c r="F347" s="153" t="s">
        <v>3989</v>
      </c>
      <c r="H347" s="154">
        <v>25</v>
      </c>
      <c r="I347" s="155"/>
      <c r="L347" s="151"/>
      <c r="M347" s="156"/>
      <c r="T347" s="157"/>
      <c r="AT347" s="152" t="s">
        <v>197</v>
      </c>
      <c r="AU347" s="152" t="s">
        <v>78</v>
      </c>
      <c r="AV347" s="12" t="s">
        <v>78</v>
      </c>
      <c r="AW347" s="12" t="s">
        <v>31</v>
      </c>
      <c r="AX347" s="12" t="s">
        <v>76</v>
      </c>
      <c r="AY347" s="152" t="s">
        <v>184</v>
      </c>
    </row>
    <row r="348" spans="2:65" s="1" customFormat="1" ht="21.75" customHeight="1">
      <c r="B348" s="33"/>
      <c r="C348" s="132" t="s">
        <v>593</v>
      </c>
      <c r="D348" s="132" t="s">
        <v>186</v>
      </c>
      <c r="E348" s="133" t="s">
        <v>3990</v>
      </c>
      <c r="F348" s="134" t="s">
        <v>3991</v>
      </c>
      <c r="G348" s="135" t="s">
        <v>509</v>
      </c>
      <c r="H348" s="136">
        <v>2</v>
      </c>
      <c r="I348" s="137"/>
      <c r="J348" s="138">
        <f>ROUND(I348*H348,2)</f>
        <v>0</v>
      </c>
      <c r="K348" s="134" t="s">
        <v>19</v>
      </c>
      <c r="L348" s="33"/>
      <c r="M348" s="139" t="s">
        <v>19</v>
      </c>
      <c r="N348" s="140" t="s">
        <v>40</v>
      </c>
      <c r="P348" s="141">
        <f>O348*H348</f>
        <v>0</v>
      </c>
      <c r="Q348" s="141">
        <v>2.7529999999999999E-2</v>
      </c>
      <c r="R348" s="141">
        <f>Q348*H348</f>
        <v>5.5059999999999998E-2</v>
      </c>
      <c r="S348" s="141">
        <v>0</v>
      </c>
      <c r="T348" s="142">
        <f>S348*H348</f>
        <v>0</v>
      </c>
      <c r="AR348" s="143" t="s">
        <v>191</v>
      </c>
      <c r="AT348" s="143" t="s">
        <v>186</v>
      </c>
      <c r="AU348" s="143" t="s">
        <v>78</v>
      </c>
      <c r="AY348" s="18" t="s">
        <v>184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8" t="s">
        <v>76</v>
      </c>
      <c r="BK348" s="144">
        <f>ROUND(I348*H348,2)</f>
        <v>0</v>
      </c>
      <c r="BL348" s="18" t="s">
        <v>191</v>
      </c>
      <c r="BM348" s="143" t="s">
        <v>3992</v>
      </c>
    </row>
    <row r="349" spans="2:65" s="1" customFormat="1">
      <c r="B349" s="33"/>
      <c r="D349" s="145" t="s">
        <v>193</v>
      </c>
      <c r="F349" s="146" t="s">
        <v>3991</v>
      </c>
      <c r="I349" s="147"/>
      <c r="L349" s="33"/>
      <c r="M349" s="148"/>
      <c r="T349" s="54"/>
      <c r="AT349" s="18" t="s">
        <v>193</v>
      </c>
      <c r="AU349" s="18" t="s">
        <v>78</v>
      </c>
    </row>
    <row r="350" spans="2:65" s="12" customFormat="1">
      <c r="B350" s="151"/>
      <c r="D350" s="145" t="s">
        <v>197</v>
      </c>
      <c r="E350" s="152" t="s">
        <v>19</v>
      </c>
      <c r="F350" s="153" t="s">
        <v>78</v>
      </c>
      <c r="H350" s="154">
        <v>2</v>
      </c>
      <c r="I350" s="155"/>
      <c r="L350" s="151"/>
      <c r="M350" s="156"/>
      <c r="T350" s="157"/>
      <c r="AT350" s="152" t="s">
        <v>197</v>
      </c>
      <c r="AU350" s="152" t="s">
        <v>78</v>
      </c>
      <c r="AV350" s="12" t="s">
        <v>78</v>
      </c>
      <c r="AW350" s="12" t="s">
        <v>31</v>
      </c>
      <c r="AX350" s="12" t="s">
        <v>69</v>
      </c>
      <c r="AY350" s="152" t="s">
        <v>184</v>
      </c>
    </row>
    <row r="351" spans="2:65" s="13" customFormat="1">
      <c r="B351" s="158"/>
      <c r="D351" s="145" t="s">
        <v>197</v>
      </c>
      <c r="E351" s="159" t="s">
        <v>19</v>
      </c>
      <c r="F351" s="160" t="s">
        <v>205</v>
      </c>
      <c r="H351" s="161">
        <v>2</v>
      </c>
      <c r="I351" s="162"/>
      <c r="L351" s="158"/>
      <c r="M351" s="163"/>
      <c r="T351" s="164"/>
      <c r="AT351" s="159" t="s">
        <v>197</v>
      </c>
      <c r="AU351" s="159" t="s">
        <v>78</v>
      </c>
      <c r="AV351" s="13" t="s">
        <v>191</v>
      </c>
      <c r="AW351" s="13" t="s">
        <v>31</v>
      </c>
      <c r="AX351" s="13" t="s">
        <v>76</v>
      </c>
      <c r="AY351" s="159" t="s">
        <v>184</v>
      </c>
    </row>
    <row r="352" spans="2:65" s="11" customFormat="1" ht="22.9" customHeight="1">
      <c r="B352" s="120"/>
      <c r="D352" s="121" t="s">
        <v>68</v>
      </c>
      <c r="E352" s="130" t="s">
        <v>247</v>
      </c>
      <c r="F352" s="130" t="s">
        <v>3993</v>
      </c>
      <c r="I352" s="123"/>
      <c r="J352" s="131">
        <f>BK352</f>
        <v>0</v>
      </c>
      <c r="L352" s="120"/>
      <c r="M352" s="125"/>
      <c r="P352" s="126">
        <f>P353+P399</f>
        <v>0</v>
      </c>
      <c r="R352" s="126">
        <f>R353+R399</f>
        <v>8.0354399999999992E-2</v>
      </c>
      <c r="T352" s="127">
        <f>T353+T399</f>
        <v>6.9599999999999991</v>
      </c>
      <c r="AR352" s="121" t="s">
        <v>76</v>
      </c>
      <c r="AT352" s="128" t="s">
        <v>68</v>
      </c>
      <c r="AU352" s="128" t="s">
        <v>76</v>
      </c>
      <c r="AY352" s="121" t="s">
        <v>184</v>
      </c>
      <c r="BK352" s="129">
        <f>BK353+BK399</f>
        <v>0</v>
      </c>
    </row>
    <row r="353" spans="2:65" s="11" customFormat="1" ht="20.85" customHeight="1">
      <c r="B353" s="120"/>
      <c r="D353" s="121" t="s">
        <v>68</v>
      </c>
      <c r="E353" s="130" t="s">
        <v>961</v>
      </c>
      <c r="F353" s="130" t="s">
        <v>3994</v>
      </c>
      <c r="I353" s="123"/>
      <c r="J353" s="131">
        <f>BK353</f>
        <v>0</v>
      </c>
      <c r="L353" s="120"/>
      <c r="M353" s="125"/>
      <c r="P353" s="126">
        <f>SUM(P354:P398)</f>
        <v>0</v>
      </c>
      <c r="R353" s="126">
        <f>SUM(R354:R398)</f>
        <v>6.3974400000000001E-2</v>
      </c>
      <c r="T353" s="127">
        <f>SUM(T354:T398)</f>
        <v>0</v>
      </c>
      <c r="AR353" s="121" t="s">
        <v>76</v>
      </c>
      <c r="AT353" s="128" t="s">
        <v>68</v>
      </c>
      <c r="AU353" s="128" t="s">
        <v>78</v>
      </c>
      <c r="AY353" s="121" t="s">
        <v>184</v>
      </c>
      <c r="BK353" s="129">
        <f>SUM(BK354:BK398)</f>
        <v>0</v>
      </c>
    </row>
    <row r="354" spans="2:65" s="1" customFormat="1" ht="24.2" customHeight="1">
      <c r="B354" s="33"/>
      <c r="C354" s="132" t="s">
        <v>599</v>
      </c>
      <c r="D354" s="132" t="s">
        <v>186</v>
      </c>
      <c r="E354" s="133" t="s">
        <v>3995</v>
      </c>
      <c r="F354" s="134" t="s">
        <v>2878</v>
      </c>
      <c r="G354" s="135" t="s">
        <v>328</v>
      </c>
      <c r="H354" s="136">
        <v>21.6</v>
      </c>
      <c r="I354" s="137"/>
      <c r="J354" s="138">
        <f>ROUND(I354*H354,2)</f>
        <v>0</v>
      </c>
      <c r="K354" s="134" t="s">
        <v>190</v>
      </c>
      <c r="L354" s="33"/>
      <c r="M354" s="139" t="s">
        <v>19</v>
      </c>
      <c r="N354" s="140" t="s">
        <v>40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191</v>
      </c>
      <c r="AT354" s="143" t="s">
        <v>186</v>
      </c>
      <c r="AU354" s="143" t="s">
        <v>206</v>
      </c>
      <c r="AY354" s="18" t="s">
        <v>184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8" t="s">
        <v>76</v>
      </c>
      <c r="BK354" s="144">
        <f>ROUND(I354*H354,2)</f>
        <v>0</v>
      </c>
      <c r="BL354" s="18" t="s">
        <v>191</v>
      </c>
      <c r="BM354" s="143" t="s">
        <v>3996</v>
      </c>
    </row>
    <row r="355" spans="2:65" s="1" customFormat="1">
      <c r="B355" s="33"/>
      <c r="D355" s="145" t="s">
        <v>193</v>
      </c>
      <c r="F355" s="146" t="s">
        <v>2880</v>
      </c>
      <c r="I355" s="147"/>
      <c r="L355" s="33"/>
      <c r="M355" s="148"/>
      <c r="T355" s="54"/>
      <c r="AT355" s="18" t="s">
        <v>193</v>
      </c>
      <c r="AU355" s="18" t="s">
        <v>206</v>
      </c>
    </row>
    <row r="356" spans="2:65" s="1" customFormat="1">
      <c r="B356" s="33"/>
      <c r="D356" s="149" t="s">
        <v>195</v>
      </c>
      <c r="F356" s="150" t="s">
        <v>3997</v>
      </c>
      <c r="I356" s="147"/>
      <c r="L356" s="33"/>
      <c r="M356" s="148"/>
      <c r="T356" s="54"/>
      <c r="AT356" s="18" t="s">
        <v>195</v>
      </c>
      <c r="AU356" s="18" t="s">
        <v>206</v>
      </c>
    </row>
    <row r="357" spans="2:65" s="12" customFormat="1">
      <c r="B357" s="151"/>
      <c r="D357" s="145" t="s">
        <v>197</v>
      </c>
      <c r="E357" s="152" t="s">
        <v>19</v>
      </c>
      <c r="F357" s="153" t="s">
        <v>3998</v>
      </c>
      <c r="H357" s="154">
        <v>21.6</v>
      </c>
      <c r="I357" s="155"/>
      <c r="L357" s="151"/>
      <c r="M357" s="156"/>
      <c r="T357" s="157"/>
      <c r="AT357" s="152" t="s">
        <v>197</v>
      </c>
      <c r="AU357" s="152" t="s">
        <v>206</v>
      </c>
      <c r="AV357" s="12" t="s">
        <v>78</v>
      </c>
      <c r="AW357" s="12" t="s">
        <v>31</v>
      </c>
      <c r="AX357" s="12" t="s">
        <v>69</v>
      </c>
      <c r="AY357" s="152" t="s">
        <v>184</v>
      </c>
    </row>
    <row r="358" spans="2:65" s="13" customFormat="1">
      <c r="B358" s="158"/>
      <c r="D358" s="145" t="s">
        <v>197</v>
      </c>
      <c r="E358" s="159" t="s">
        <v>19</v>
      </c>
      <c r="F358" s="160" t="s">
        <v>205</v>
      </c>
      <c r="H358" s="161">
        <v>21.6</v>
      </c>
      <c r="I358" s="162"/>
      <c r="L358" s="158"/>
      <c r="M358" s="163"/>
      <c r="T358" s="164"/>
      <c r="AT358" s="159" t="s">
        <v>197</v>
      </c>
      <c r="AU358" s="159" t="s">
        <v>206</v>
      </c>
      <c r="AV358" s="13" t="s">
        <v>191</v>
      </c>
      <c r="AW358" s="13" t="s">
        <v>31</v>
      </c>
      <c r="AX358" s="13" t="s">
        <v>76</v>
      </c>
      <c r="AY358" s="159" t="s">
        <v>184</v>
      </c>
    </row>
    <row r="359" spans="2:65" s="1" customFormat="1" ht="24.2" customHeight="1">
      <c r="B359" s="33"/>
      <c r="C359" s="132" t="s">
        <v>605</v>
      </c>
      <c r="D359" s="132" t="s">
        <v>186</v>
      </c>
      <c r="E359" s="133" t="s">
        <v>3999</v>
      </c>
      <c r="F359" s="134" t="s">
        <v>2878</v>
      </c>
      <c r="G359" s="135" t="s">
        <v>328</v>
      </c>
      <c r="H359" s="136">
        <v>56.5</v>
      </c>
      <c r="I359" s="137"/>
      <c r="J359" s="138">
        <f>ROUND(I359*H359,2)</f>
        <v>0</v>
      </c>
      <c r="K359" s="134" t="s">
        <v>190</v>
      </c>
      <c r="L359" s="33"/>
      <c r="M359" s="139" t="s">
        <v>19</v>
      </c>
      <c r="N359" s="140" t="s">
        <v>40</v>
      </c>
      <c r="P359" s="141">
        <f>O359*H359</f>
        <v>0</v>
      </c>
      <c r="Q359" s="141">
        <v>0</v>
      </c>
      <c r="R359" s="141">
        <f>Q359*H359</f>
        <v>0</v>
      </c>
      <c r="S359" s="141">
        <v>0</v>
      </c>
      <c r="T359" s="142">
        <f>S359*H359</f>
        <v>0</v>
      </c>
      <c r="AR359" s="143" t="s">
        <v>191</v>
      </c>
      <c r="AT359" s="143" t="s">
        <v>186</v>
      </c>
      <c r="AU359" s="143" t="s">
        <v>206</v>
      </c>
      <c r="AY359" s="18" t="s">
        <v>184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8" t="s">
        <v>76</v>
      </c>
      <c r="BK359" s="144">
        <f>ROUND(I359*H359,2)</f>
        <v>0</v>
      </c>
      <c r="BL359" s="18" t="s">
        <v>191</v>
      </c>
      <c r="BM359" s="143" t="s">
        <v>4000</v>
      </c>
    </row>
    <row r="360" spans="2:65" s="1" customFormat="1">
      <c r="B360" s="33"/>
      <c r="D360" s="145" t="s">
        <v>193</v>
      </c>
      <c r="F360" s="146" t="s">
        <v>2880</v>
      </c>
      <c r="I360" s="147"/>
      <c r="L360" s="33"/>
      <c r="M360" s="148"/>
      <c r="T360" s="54"/>
      <c r="AT360" s="18" t="s">
        <v>193</v>
      </c>
      <c r="AU360" s="18" t="s">
        <v>206</v>
      </c>
    </row>
    <row r="361" spans="2:65" s="1" customFormat="1">
      <c r="B361" s="33"/>
      <c r="D361" s="149" t="s">
        <v>195</v>
      </c>
      <c r="F361" s="150" t="s">
        <v>4001</v>
      </c>
      <c r="I361" s="147"/>
      <c r="L361" s="33"/>
      <c r="M361" s="148"/>
      <c r="T361" s="54"/>
      <c r="AT361" s="18" t="s">
        <v>195</v>
      </c>
      <c r="AU361" s="18" t="s">
        <v>206</v>
      </c>
    </row>
    <row r="362" spans="2:65" s="12" customFormat="1">
      <c r="B362" s="151"/>
      <c r="D362" s="145" t="s">
        <v>197</v>
      </c>
      <c r="E362" s="152" t="s">
        <v>19</v>
      </c>
      <c r="F362" s="153" t="s">
        <v>4002</v>
      </c>
      <c r="H362" s="154">
        <v>47.5</v>
      </c>
      <c r="I362" s="155"/>
      <c r="L362" s="151"/>
      <c r="M362" s="156"/>
      <c r="T362" s="157"/>
      <c r="AT362" s="152" t="s">
        <v>197</v>
      </c>
      <c r="AU362" s="152" t="s">
        <v>206</v>
      </c>
      <c r="AV362" s="12" t="s">
        <v>78</v>
      </c>
      <c r="AW362" s="12" t="s">
        <v>31</v>
      </c>
      <c r="AX362" s="12" t="s">
        <v>69</v>
      </c>
      <c r="AY362" s="152" t="s">
        <v>184</v>
      </c>
    </row>
    <row r="363" spans="2:65" s="12" customFormat="1">
      <c r="B363" s="151"/>
      <c r="D363" s="145" t="s">
        <v>197</v>
      </c>
      <c r="E363" s="152" t="s">
        <v>19</v>
      </c>
      <c r="F363" s="153" t="s">
        <v>4003</v>
      </c>
      <c r="H363" s="154">
        <v>9</v>
      </c>
      <c r="I363" s="155"/>
      <c r="L363" s="151"/>
      <c r="M363" s="156"/>
      <c r="T363" s="157"/>
      <c r="AT363" s="152" t="s">
        <v>197</v>
      </c>
      <c r="AU363" s="152" t="s">
        <v>206</v>
      </c>
      <c r="AV363" s="12" t="s">
        <v>78</v>
      </c>
      <c r="AW363" s="12" t="s">
        <v>31</v>
      </c>
      <c r="AX363" s="12" t="s">
        <v>69</v>
      </c>
      <c r="AY363" s="152" t="s">
        <v>184</v>
      </c>
    </row>
    <row r="364" spans="2:65" s="13" customFormat="1">
      <c r="B364" s="158"/>
      <c r="D364" s="145" t="s">
        <v>197</v>
      </c>
      <c r="E364" s="159" t="s">
        <v>19</v>
      </c>
      <c r="F364" s="160" t="s">
        <v>205</v>
      </c>
      <c r="H364" s="161">
        <v>56.5</v>
      </c>
      <c r="I364" s="162"/>
      <c r="L364" s="158"/>
      <c r="M364" s="163"/>
      <c r="T364" s="164"/>
      <c r="AT364" s="159" t="s">
        <v>197</v>
      </c>
      <c r="AU364" s="159" t="s">
        <v>206</v>
      </c>
      <c r="AV364" s="13" t="s">
        <v>191</v>
      </c>
      <c r="AW364" s="13" t="s">
        <v>31</v>
      </c>
      <c r="AX364" s="13" t="s">
        <v>76</v>
      </c>
      <c r="AY364" s="159" t="s">
        <v>184</v>
      </c>
    </row>
    <row r="365" spans="2:65" s="1" customFormat="1" ht="24.2" customHeight="1">
      <c r="B365" s="33"/>
      <c r="C365" s="171" t="s">
        <v>613</v>
      </c>
      <c r="D365" s="171" t="s">
        <v>557</v>
      </c>
      <c r="E365" s="172" t="s">
        <v>4004</v>
      </c>
      <c r="F365" s="173" t="s">
        <v>4005</v>
      </c>
      <c r="G365" s="174" t="s">
        <v>328</v>
      </c>
      <c r="H365" s="175">
        <v>43</v>
      </c>
      <c r="I365" s="176"/>
      <c r="J365" s="177">
        <f>ROUND(I365*H365,2)</f>
        <v>0</v>
      </c>
      <c r="K365" s="173" t="s">
        <v>19</v>
      </c>
      <c r="L365" s="178"/>
      <c r="M365" s="179" t="s">
        <v>19</v>
      </c>
      <c r="N365" s="180" t="s">
        <v>40</v>
      </c>
      <c r="P365" s="141">
        <f>O365*H365</f>
        <v>0</v>
      </c>
      <c r="Q365" s="141">
        <v>2.4000000000000001E-4</v>
      </c>
      <c r="R365" s="141">
        <f>Q365*H365</f>
        <v>1.0320000000000001E-2</v>
      </c>
      <c r="S365" s="141">
        <v>0</v>
      </c>
      <c r="T365" s="142">
        <f>S365*H365</f>
        <v>0</v>
      </c>
      <c r="AR365" s="143" t="s">
        <v>238</v>
      </c>
      <c r="AT365" s="143" t="s">
        <v>557</v>
      </c>
      <c r="AU365" s="143" t="s">
        <v>206</v>
      </c>
      <c r="AY365" s="18" t="s">
        <v>184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8" t="s">
        <v>76</v>
      </c>
      <c r="BK365" s="144">
        <f>ROUND(I365*H365,2)</f>
        <v>0</v>
      </c>
      <c r="BL365" s="18" t="s">
        <v>191</v>
      </c>
      <c r="BM365" s="143" t="s">
        <v>4006</v>
      </c>
    </row>
    <row r="366" spans="2:65" s="1" customFormat="1">
      <c r="B366" s="33"/>
      <c r="D366" s="145" t="s">
        <v>193</v>
      </c>
      <c r="F366" s="146" t="s">
        <v>4005</v>
      </c>
      <c r="I366" s="147"/>
      <c r="L366" s="33"/>
      <c r="M366" s="148"/>
      <c r="T366" s="54"/>
      <c r="AT366" s="18" t="s">
        <v>193</v>
      </c>
      <c r="AU366" s="18" t="s">
        <v>206</v>
      </c>
    </row>
    <row r="367" spans="2:65" s="1" customFormat="1" ht="19.5">
      <c r="B367" s="33"/>
      <c r="D367" s="145" t="s">
        <v>561</v>
      </c>
      <c r="F367" s="181" t="s">
        <v>4007</v>
      </c>
      <c r="I367" s="147"/>
      <c r="L367" s="33"/>
      <c r="M367" s="148"/>
      <c r="T367" s="54"/>
      <c r="AT367" s="18" t="s">
        <v>561</v>
      </c>
      <c r="AU367" s="18" t="s">
        <v>206</v>
      </c>
    </row>
    <row r="368" spans="2:65" s="12" customFormat="1">
      <c r="B368" s="151"/>
      <c r="D368" s="145" t="s">
        <v>197</v>
      </c>
      <c r="E368" s="152" t="s">
        <v>19</v>
      </c>
      <c r="F368" s="153" t="s">
        <v>513</v>
      </c>
      <c r="H368" s="154">
        <v>43</v>
      </c>
      <c r="I368" s="155"/>
      <c r="L368" s="151"/>
      <c r="M368" s="156"/>
      <c r="T368" s="157"/>
      <c r="AT368" s="152" t="s">
        <v>197</v>
      </c>
      <c r="AU368" s="152" t="s">
        <v>206</v>
      </c>
      <c r="AV368" s="12" t="s">
        <v>78</v>
      </c>
      <c r="AW368" s="12" t="s">
        <v>31</v>
      </c>
      <c r="AX368" s="12" t="s">
        <v>69</v>
      </c>
      <c r="AY368" s="152" t="s">
        <v>184</v>
      </c>
    </row>
    <row r="369" spans="2:65" s="13" customFormat="1">
      <c r="B369" s="158"/>
      <c r="D369" s="145" t="s">
        <v>197</v>
      </c>
      <c r="E369" s="159" t="s">
        <v>19</v>
      </c>
      <c r="F369" s="160" t="s">
        <v>205</v>
      </c>
      <c r="H369" s="161">
        <v>43</v>
      </c>
      <c r="I369" s="162"/>
      <c r="L369" s="158"/>
      <c r="M369" s="163"/>
      <c r="T369" s="164"/>
      <c r="AT369" s="159" t="s">
        <v>197</v>
      </c>
      <c r="AU369" s="159" t="s">
        <v>206</v>
      </c>
      <c r="AV369" s="13" t="s">
        <v>191</v>
      </c>
      <c r="AW369" s="13" t="s">
        <v>31</v>
      </c>
      <c r="AX369" s="13" t="s">
        <v>76</v>
      </c>
      <c r="AY369" s="159" t="s">
        <v>184</v>
      </c>
    </row>
    <row r="370" spans="2:65" s="1" customFormat="1" ht="24.2" customHeight="1">
      <c r="B370" s="33"/>
      <c r="C370" s="171" t="s">
        <v>621</v>
      </c>
      <c r="D370" s="171" t="s">
        <v>557</v>
      </c>
      <c r="E370" s="172" t="s">
        <v>4008</v>
      </c>
      <c r="F370" s="173" t="s">
        <v>4009</v>
      </c>
      <c r="G370" s="174" t="s">
        <v>509</v>
      </c>
      <c r="H370" s="175">
        <v>82</v>
      </c>
      <c r="I370" s="176"/>
      <c r="J370" s="177">
        <f>ROUND(I370*H370,2)</f>
        <v>0</v>
      </c>
      <c r="K370" s="173" t="s">
        <v>19</v>
      </c>
      <c r="L370" s="178"/>
      <c r="M370" s="179" t="s">
        <v>19</v>
      </c>
      <c r="N370" s="180" t="s">
        <v>40</v>
      </c>
      <c r="P370" s="141">
        <f>O370*H370</f>
        <v>0</v>
      </c>
      <c r="Q370" s="141">
        <v>0</v>
      </c>
      <c r="R370" s="141">
        <f>Q370*H370</f>
        <v>0</v>
      </c>
      <c r="S370" s="141">
        <v>0</v>
      </c>
      <c r="T370" s="142">
        <f>S370*H370</f>
        <v>0</v>
      </c>
      <c r="AR370" s="143" t="s">
        <v>238</v>
      </c>
      <c r="AT370" s="143" t="s">
        <v>557</v>
      </c>
      <c r="AU370" s="143" t="s">
        <v>206</v>
      </c>
      <c r="AY370" s="18" t="s">
        <v>184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8" t="s">
        <v>76</v>
      </c>
      <c r="BK370" s="144">
        <f>ROUND(I370*H370,2)</f>
        <v>0</v>
      </c>
      <c r="BL370" s="18" t="s">
        <v>191</v>
      </c>
      <c r="BM370" s="143" t="s">
        <v>4010</v>
      </c>
    </row>
    <row r="371" spans="2:65" s="1" customFormat="1">
      <c r="B371" s="33"/>
      <c r="D371" s="145" t="s">
        <v>193</v>
      </c>
      <c r="F371" s="146" t="s">
        <v>4011</v>
      </c>
      <c r="I371" s="147"/>
      <c r="L371" s="33"/>
      <c r="M371" s="148"/>
      <c r="T371" s="54"/>
      <c r="AT371" s="18" t="s">
        <v>193</v>
      </c>
      <c r="AU371" s="18" t="s">
        <v>206</v>
      </c>
    </row>
    <row r="372" spans="2:65" s="12" customFormat="1">
      <c r="B372" s="151"/>
      <c r="D372" s="145" t="s">
        <v>197</v>
      </c>
      <c r="E372" s="152" t="s">
        <v>19</v>
      </c>
      <c r="F372" s="153" t="s">
        <v>4012</v>
      </c>
      <c r="H372" s="154">
        <v>79.167000000000002</v>
      </c>
      <c r="I372" s="155"/>
      <c r="L372" s="151"/>
      <c r="M372" s="156"/>
      <c r="T372" s="157"/>
      <c r="AT372" s="152" t="s">
        <v>197</v>
      </c>
      <c r="AU372" s="152" t="s">
        <v>206</v>
      </c>
      <c r="AV372" s="12" t="s">
        <v>78</v>
      </c>
      <c r="AW372" s="12" t="s">
        <v>31</v>
      </c>
      <c r="AX372" s="12" t="s">
        <v>69</v>
      </c>
      <c r="AY372" s="152" t="s">
        <v>184</v>
      </c>
    </row>
    <row r="373" spans="2:65" s="12" customFormat="1">
      <c r="B373" s="151"/>
      <c r="D373" s="145" t="s">
        <v>197</v>
      </c>
      <c r="E373" s="152" t="s">
        <v>19</v>
      </c>
      <c r="F373" s="153" t="s">
        <v>4013</v>
      </c>
      <c r="H373" s="154">
        <v>2.8330000000000002</v>
      </c>
      <c r="I373" s="155"/>
      <c r="L373" s="151"/>
      <c r="M373" s="156"/>
      <c r="T373" s="157"/>
      <c r="AT373" s="152" t="s">
        <v>197</v>
      </c>
      <c r="AU373" s="152" t="s">
        <v>206</v>
      </c>
      <c r="AV373" s="12" t="s">
        <v>78</v>
      </c>
      <c r="AW373" s="12" t="s">
        <v>31</v>
      </c>
      <c r="AX373" s="12" t="s">
        <v>69</v>
      </c>
      <c r="AY373" s="152" t="s">
        <v>184</v>
      </c>
    </row>
    <row r="374" spans="2:65" s="13" customFormat="1">
      <c r="B374" s="158"/>
      <c r="D374" s="145" t="s">
        <v>197</v>
      </c>
      <c r="E374" s="159" t="s">
        <v>19</v>
      </c>
      <c r="F374" s="160" t="s">
        <v>205</v>
      </c>
      <c r="H374" s="161">
        <v>82</v>
      </c>
      <c r="I374" s="162"/>
      <c r="L374" s="158"/>
      <c r="M374" s="163"/>
      <c r="T374" s="164"/>
      <c r="AT374" s="159" t="s">
        <v>197</v>
      </c>
      <c r="AU374" s="159" t="s">
        <v>206</v>
      </c>
      <c r="AV374" s="13" t="s">
        <v>191</v>
      </c>
      <c r="AW374" s="13" t="s">
        <v>31</v>
      </c>
      <c r="AX374" s="13" t="s">
        <v>76</v>
      </c>
      <c r="AY374" s="159" t="s">
        <v>184</v>
      </c>
    </row>
    <row r="375" spans="2:65" s="1" customFormat="1" ht="24.2" customHeight="1">
      <c r="B375" s="33"/>
      <c r="C375" s="171" t="s">
        <v>631</v>
      </c>
      <c r="D375" s="171" t="s">
        <v>557</v>
      </c>
      <c r="E375" s="172" t="s">
        <v>4014</v>
      </c>
      <c r="F375" s="173" t="s">
        <v>4015</v>
      </c>
      <c r="G375" s="174" t="s">
        <v>509</v>
      </c>
      <c r="H375" s="175">
        <v>10</v>
      </c>
      <c r="I375" s="176"/>
      <c r="J375" s="177">
        <f>ROUND(I375*H375,2)</f>
        <v>0</v>
      </c>
      <c r="K375" s="173" t="s">
        <v>19</v>
      </c>
      <c r="L375" s="178"/>
      <c r="M375" s="179" t="s">
        <v>19</v>
      </c>
      <c r="N375" s="180" t="s">
        <v>40</v>
      </c>
      <c r="P375" s="141">
        <f>O375*H375</f>
        <v>0</v>
      </c>
      <c r="Q375" s="141">
        <v>0</v>
      </c>
      <c r="R375" s="141">
        <f>Q375*H375</f>
        <v>0</v>
      </c>
      <c r="S375" s="141">
        <v>0</v>
      </c>
      <c r="T375" s="142">
        <f>S375*H375</f>
        <v>0</v>
      </c>
      <c r="AR375" s="143" t="s">
        <v>238</v>
      </c>
      <c r="AT375" s="143" t="s">
        <v>557</v>
      </c>
      <c r="AU375" s="143" t="s">
        <v>206</v>
      </c>
      <c r="AY375" s="18" t="s">
        <v>184</v>
      </c>
      <c r="BE375" s="144">
        <f>IF(N375="základní",J375,0)</f>
        <v>0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8" t="s">
        <v>76</v>
      </c>
      <c r="BK375" s="144">
        <f>ROUND(I375*H375,2)</f>
        <v>0</v>
      </c>
      <c r="BL375" s="18" t="s">
        <v>191</v>
      </c>
      <c r="BM375" s="143" t="s">
        <v>4016</v>
      </c>
    </row>
    <row r="376" spans="2:65" s="1" customFormat="1">
      <c r="B376" s="33"/>
      <c r="D376" s="145" t="s">
        <v>193</v>
      </c>
      <c r="F376" s="146" t="s">
        <v>4017</v>
      </c>
      <c r="I376" s="147"/>
      <c r="L376" s="33"/>
      <c r="M376" s="148"/>
      <c r="T376" s="54"/>
      <c r="AT376" s="18" t="s">
        <v>193</v>
      </c>
      <c r="AU376" s="18" t="s">
        <v>206</v>
      </c>
    </row>
    <row r="377" spans="2:65" s="12" customFormat="1">
      <c r="B377" s="151"/>
      <c r="D377" s="145" t="s">
        <v>197</v>
      </c>
      <c r="E377" s="152" t="s">
        <v>19</v>
      </c>
      <c r="F377" s="153" t="s">
        <v>4018</v>
      </c>
      <c r="H377" s="154">
        <v>9</v>
      </c>
      <c r="I377" s="155"/>
      <c r="L377" s="151"/>
      <c r="M377" s="156"/>
      <c r="T377" s="157"/>
      <c r="AT377" s="152" t="s">
        <v>197</v>
      </c>
      <c r="AU377" s="152" t="s">
        <v>206</v>
      </c>
      <c r="AV377" s="12" t="s">
        <v>78</v>
      </c>
      <c r="AW377" s="12" t="s">
        <v>31</v>
      </c>
      <c r="AX377" s="12" t="s">
        <v>69</v>
      </c>
      <c r="AY377" s="152" t="s">
        <v>184</v>
      </c>
    </row>
    <row r="378" spans="2:65" s="12" customFormat="1">
      <c r="B378" s="151"/>
      <c r="D378" s="145" t="s">
        <v>197</v>
      </c>
      <c r="E378" s="152" t="s">
        <v>19</v>
      </c>
      <c r="F378" s="153" t="s">
        <v>76</v>
      </c>
      <c r="H378" s="154">
        <v>1</v>
      </c>
      <c r="I378" s="155"/>
      <c r="L378" s="151"/>
      <c r="M378" s="156"/>
      <c r="T378" s="157"/>
      <c r="AT378" s="152" t="s">
        <v>197</v>
      </c>
      <c r="AU378" s="152" t="s">
        <v>206</v>
      </c>
      <c r="AV378" s="12" t="s">
        <v>78</v>
      </c>
      <c r="AW378" s="12" t="s">
        <v>31</v>
      </c>
      <c r="AX378" s="12" t="s">
        <v>69</v>
      </c>
      <c r="AY378" s="152" t="s">
        <v>184</v>
      </c>
    </row>
    <row r="379" spans="2:65" s="13" customFormat="1">
      <c r="B379" s="158"/>
      <c r="D379" s="145" t="s">
        <v>197</v>
      </c>
      <c r="E379" s="159" t="s">
        <v>19</v>
      </c>
      <c r="F379" s="160" t="s">
        <v>205</v>
      </c>
      <c r="H379" s="161">
        <v>10</v>
      </c>
      <c r="I379" s="162"/>
      <c r="L379" s="158"/>
      <c r="M379" s="163"/>
      <c r="T379" s="164"/>
      <c r="AT379" s="159" t="s">
        <v>197</v>
      </c>
      <c r="AU379" s="159" t="s">
        <v>206</v>
      </c>
      <c r="AV379" s="13" t="s">
        <v>191</v>
      </c>
      <c r="AW379" s="13" t="s">
        <v>31</v>
      </c>
      <c r="AX379" s="13" t="s">
        <v>76</v>
      </c>
      <c r="AY379" s="159" t="s">
        <v>184</v>
      </c>
    </row>
    <row r="380" spans="2:65" s="1" customFormat="1" ht="21.75" customHeight="1">
      <c r="B380" s="33"/>
      <c r="C380" s="171" t="s">
        <v>640</v>
      </c>
      <c r="D380" s="171" t="s">
        <v>557</v>
      </c>
      <c r="E380" s="172" t="s">
        <v>4019</v>
      </c>
      <c r="F380" s="173" t="s">
        <v>4020</v>
      </c>
      <c r="G380" s="174" t="s">
        <v>509</v>
      </c>
      <c r="H380" s="175">
        <v>164</v>
      </c>
      <c r="I380" s="176"/>
      <c r="J380" s="177">
        <f>ROUND(I380*H380,2)</f>
        <v>0</v>
      </c>
      <c r="K380" s="173" t="s">
        <v>19</v>
      </c>
      <c r="L380" s="178"/>
      <c r="M380" s="179" t="s">
        <v>19</v>
      </c>
      <c r="N380" s="180" t="s">
        <v>40</v>
      </c>
      <c r="P380" s="141">
        <f>O380*H380</f>
        <v>0</v>
      </c>
      <c r="Q380" s="141">
        <v>0</v>
      </c>
      <c r="R380" s="141">
        <f>Q380*H380</f>
        <v>0</v>
      </c>
      <c r="S380" s="141">
        <v>0</v>
      </c>
      <c r="T380" s="142">
        <f>S380*H380</f>
        <v>0</v>
      </c>
      <c r="AR380" s="143" t="s">
        <v>238</v>
      </c>
      <c r="AT380" s="143" t="s">
        <v>557</v>
      </c>
      <c r="AU380" s="143" t="s">
        <v>206</v>
      </c>
      <c r="AY380" s="18" t="s">
        <v>184</v>
      </c>
      <c r="BE380" s="144">
        <f>IF(N380="základní",J380,0)</f>
        <v>0</v>
      </c>
      <c r="BF380" s="144">
        <f>IF(N380="snížená",J380,0)</f>
        <v>0</v>
      </c>
      <c r="BG380" s="144">
        <f>IF(N380="zákl. přenesená",J380,0)</f>
        <v>0</v>
      </c>
      <c r="BH380" s="144">
        <f>IF(N380="sníž. přenesená",J380,0)</f>
        <v>0</v>
      </c>
      <c r="BI380" s="144">
        <f>IF(N380="nulová",J380,0)</f>
        <v>0</v>
      </c>
      <c r="BJ380" s="18" t="s">
        <v>76</v>
      </c>
      <c r="BK380" s="144">
        <f>ROUND(I380*H380,2)</f>
        <v>0</v>
      </c>
      <c r="BL380" s="18" t="s">
        <v>191</v>
      </c>
      <c r="BM380" s="143" t="s">
        <v>4021</v>
      </c>
    </row>
    <row r="381" spans="2:65" s="1" customFormat="1">
      <c r="B381" s="33"/>
      <c r="D381" s="145" t="s">
        <v>193</v>
      </c>
      <c r="F381" s="146" t="s">
        <v>4022</v>
      </c>
      <c r="I381" s="147"/>
      <c r="L381" s="33"/>
      <c r="M381" s="148"/>
      <c r="T381" s="54"/>
      <c r="AT381" s="18" t="s">
        <v>193</v>
      </c>
      <c r="AU381" s="18" t="s">
        <v>206</v>
      </c>
    </row>
    <row r="382" spans="2:65" s="12" customFormat="1">
      <c r="B382" s="151"/>
      <c r="D382" s="145" t="s">
        <v>197</v>
      </c>
      <c r="E382" s="152" t="s">
        <v>19</v>
      </c>
      <c r="F382" s="153" t="s">
        <v>4023</v>
      </c>
      <c r="H382" s="154">
        <v>164</v>
      </c>
      <c r="I382" s="155"/>
      <c r="L382" s="151"/>
      <c r="M382" s="156"/>
      <c r="T382" s="157"/>
      <c r="AT382" s="152" t="s">
        <v>197</v>
      </c>
      <c r="AU382" s="152" t="s">
        <v>206</v>
      </c>
      <c r="AV382" s="12" t="s">
        <v>78</v>
      </c>
      <c r="AW382" s="12" t="s">
        <v>31</v>
      </c>
      <c r="AX382" s="12" t="s">
        <v>69</v>
      </c>
      <c r="AY382" s="152" t="s">
        <v>184</v>
      </c>
    </row>
    <row r="383" spans="2:65" s="13" customFormat="1">
      <c r="B383" s="158"/>
      <c r="D383" s="145" t="s">
        <v>197</v>
      </c>
      <c r="E383" s="159" t="s">
        <v>19</v>
      </c>
      <c r="F383" s="160" t="s">
        <v>205</v>
      </c>
      <c r="H383" s="161">
        <v>164</v>
      </c>
      <c r="I383" s="162"/>
      <c r="L383" s="158"/>
      <c r="M383" s="163"/>
      <c r="T383" s="164"/>
      <c r="AT383" s="159" t="s">
        <v>197</v>
      </c>
      <c r="AU383" s="159" t="s">
        <v>206</v>
      </c>
      <c r="AV383" s="13" t="s">
        <v>191</v>
      </c>
      <c r="AW383" s="13" t="s">
        <v>31</v>
      </c>
      <c r="AX383" s="13" t="s">
        <v>76</v>
      </c>
      <c r="AY383" s="159" t="s">
        <v>184</v>
      </c>
    </row>
    <row r="384" spans="2:65" s="1" customFormat="1" ht="21.75" customHeight="1">
      <c r="B384" s="33"/>
      <c r="C384" s="171" t="s">
        <v>648</v>
      </c>
      <c r="D384" s="171" t="s">
        <v>557</v>
      </c>
      <c r="E384" s="172" t="s">
        <v>4024</v>
      </c>
      <c r="F384" s="173" t="s">
        <v>4025</v>
      </c>
      <c r="G384" s="174" t="s">
        <v>509</v>
      </c>
      <c r="H384" s="175">
        <v>20</v>
      </c>
      <c r="I384" s="176"/>
      <c r="J384" s="177">
        <f>ROUND(I384*H384,2)</f>
        <v>0</v>
      </c>
      <c r="K384" s="173" t="s">
        <v>19</v>
      </c>
      <c r="L384" s="178"/>
      <c r="M384" s="179" t="s">
        <v>19</v>
      </c>
      <c r="N384" s="180" t="s">
        <v>40</v>
      </c>
      <c r="P384" s="141">
        <f>O384*H384</f>
        <v>0</v>
      </c>
      <c r="Q384" s="141">
        <v>0</v>
      </c>
      <c r="R384" s="141">
        <f>Q384*H384</f>
        <v>0</v>
      </c>
      <c r="S384" s="141">
        <v>0</v>
      </c>
      <c r="T384" s="142">
        <f>S384*H384</f>
        <v>0</v>
      </c>
      <c r="AR384" s="143" t="s">
        <v>238</v>
      </c>
      <c r="AT384" s="143" t="s">
        <v>557</v>
      </c>
      <c r="AU384" s="143" t="s">
        <v>206</v>
      </c>
      <c r="AY384" s="18" t="s">
        <v>184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8" t="s">
        <v>76</v>
      </c>
      <c r="BK384" s="144">
        <f>ROUND(I384*H384,2)</f>
        <v>0</v>
      </c>
      <c r="BL384" s="18" t="s">
        <v>191</v>
      </c>
      <c r="BM384" s="143" t="s">
        <v>4026</v>
      </c>
    </row>
    <row r="385" spans="2:65" s="1" customFormat="1">
      <c r="B385" s="33"/>
      <c r="D385" s="145" t="s">
        <v>193</v>
      </c>
      <c r="F385" s="146" t="s">
        <v>4027</v>
      </c>
      <c r="I385" s="147"/>
      <c r="L385" s="33"/>
      <c r="M385" s="148"/>
      <c r="T385" s="54"/>
      <c r="AT385" s="18" t="s">
        <v>193</v>
      </c>
      <c r="AU385" s="18" t="s">
        <v>206</v>
      </c>
    </row>
    <row r="386" spans="2:65" s="12" customFormat="1">
      <c r="B386" s="151"/>
      <c r="D386" s="145" t="s">
        <v>197</v>
      </c>
      <c r="E386" s="152" t="s">
        <v>19</v>
      </c>
      <c r="F386" s="153" t="s">
        <v>4028</v>
      </c>
      <c r="H386" s="154">
        <v>20</v>
      </c>
      <c r="I386" s="155"/>
      <c r="L386" s="151"/>
      <c r="M386" s="156"/>
      <c r="T386" s="157"/>
      <c r="AT386" s="152" t="s">
        <v>197</v>
      </c>
      <c r="AU386" s="152" t="s">
        <v>206</v>
      </c>
      <c r="AV386" s="12" t="s">
        <v>78</v>
      </c>
      <c r="AW386" s="12" t="s">
        <v>31</v>
      </c>
      <c r="AX386" s="12" t="s">
        <v>69</v>
      </c>
      <c r="AY386" s="152" t="s">
        <v>184</v>
      </c>
    </row>
    <row r="387" spans="2:65" s="13" customFormat="1">
      <c r="B387" s="158"/>
      <c r="D387" s="145" t="s">
        <v>197</v>
      </c>
      <c r="E387" s="159" t="s">
        <v>19</v>
      </c>
      <c r="F387" s="160" t="s">
        <v>205</v>
      </c>
      <c r="H387" s="161">
        <v>20</v>
      </c>
      <c r="I387" s="162"/>
      <c r="L387" s="158"/>
      <c r="M387" s="163"/>
      <c r="T387" s="164"/>
      <c r="AT387" s="159" t="s">
        <v>197</v>
      </c>
      <c r="AU387" s="159" t="s">
        <v>206</v>
      </c>
      <c r="AV387" s="13" t="s">
        <v>191</v>
      </c>
      <c r="AW387" s="13" t="s">
        <v>31</v>
      </c>
      <c r="AX387" s="13" t="s">
        <v>76</v>
      </c>
      <c r="AY387" s="159" t="s">
        <v>184</v>
      </c>
    </row>
    <row r="388" spans="2:65" s="1" customFormat="1" ht="24.2" customHeight="1">
      <c r="B388" s="33"/>
      <c r="C388" s="132" t="s">
        <v>656</v>
      </c>
      <c r="D388" s="132" t="s">
        <v>186</v>
      </c>
      <c r="E388" s="133" t="s">
        <v>4029</v>
      </c>
      <c r="F388" s="134" t="s">
        <v>4030</v>
      </c>
      <c r="G388" s="135" t="s">
        <v>509</v>
      </c>
      <c r="H388" s="136">
        <v>1</v>
      </c>
      <c r="I388" s="137"/>
      <c r="J388" s="138">
        <f>ROUND(I388*H388,2)</f>
        <v>0</v>
      </c>
      <c r="K388" s="134" t="s">
        <v>19</v>
      </c>
      <c r="L388" s="33"/>
      <c r="M388" s="139" t="s">
        <v>19</v>
      </c>
      <c r="N388" s="140" t="s">
        <v>40</v>
      </c>
      <c r="P388" s="141">
        <f>O388*H388</f>
        <v>0</v>
      </c>
      <c r="Q388" s="141">
        <v>0</v>
      </c>
      <c r="R388" s="141">
        <f>Q388*H388</f>
        <v>0</v>
      </c>
      <c r="S388" s="141">
        <v>0</v>
      </c>
      <c r="T388" s="142">
        <f>S388*H388</f>
        <v>0</v>
      </c>
      <c r="AR388" s="143" t="s">
        <v>191</v>
      </c>
      <c r="AT388" s="143" t="s">
        <v>186</v>
      </c>
      <c r="AU388" s="143" t="s">
        <v>206</v>
      </c>
      <c r="AY388" s="18" t="s">
        <v>184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8" t="s">
        <v>76</v>
      </c>
      <c r="BK388" s="144">
        <f>ROUND(I388*H388,2)</f>
        <v>0</v>
      </c>
      <c r="BL388" s="18" t="s">
        <v>191</v>
      </c>
      <c r="BM388" s="143" t="s">
        <v>4031</v>
      </c>
    </row>
    <row r="389" spans="2:65" s="1" customFormat="1" ht="58.5">
      <c r="B389" s="33"/>
      <c r="D389" s="145" t="s">
        <v>193</v>
      </c>
      <c r="F389" s="146" t="s">
        <v>4032</v>
      </c>
      <c r="I389" s="147"/>
      <c r="L389" s="33"/>
      <c r="M389" s="148"/>
      <c r="T389" s="54"/>
      <c r="AT389" s="18" t="s">
        <v>193</v>
      </c>
      <c r="AU389" s="18" t="s">
        <v>206</v>
      </c>
    </row>
    <row r="390" spans="2:65" s="12" customFormat="1">
      <c r="B390" s="151"/>
      <c r="D390" s="145" t="s">
        <v>197</v>
      </c>
      <c r="E390" s="152" t="s">
        <v>19</v>
      </c>
      <c r="F390" s="153" t="s">
        <v>76</v>
      </c>
      <c r="H390" s="154">
        <v>1</v>
      </c>
      <c r="I390" s="155"/>
      <c r="L390" s="151"/>
      <c r="M390" s="156"/>
      <c r="T390" s="157"/>
      <c r="AT390" s="152" t="s">
        <v>197</v>
      </c>
      <c r="AU390" s="152" t="s">
        <v>206</v>
      </c>
      <c r="AV390" s="12" t="s">
        <v>78</v>
      </c>
      <c r="AW390" s="12" t="s">
        <v>31</v>
      </c>
      <c r="AX390" s="12" t="s">
        <v>76</v>
      </c>
      <c r="AY390" s="152" t="s">
        <v>184</v>
      </c>
    </row>
    <row r="391" spans="2:65" s="1" customFormat="1" ht="33" customHeight="1">
      <c r="B391" s="33"/>
      <c r="C391" s="132" t="s">
        <v>661</v>
      </c>
      <c r="D391" s="132" t="s">
        <v>186</v>
      </c>
      <c r="E391" s="133" t="s">
        <v>4033</v>
      </c>
      <c r="F391" s="134" t="s">
        <v>4034</v>
      </c>
      <c r="G391" s="135" t="s">
        <v>509</v>
      </c>
      <c r="H391" s="136">
        <v>2</v>
      </c>
      <c r="I391" s="137"/>
      <c r="J391" s="138">
        <f>ROUND(I391*H391,2)</f>
        <v>0</v>
      </c>
      <c r="K391" s="134" t="s">
        <v>19</v>
      </c>
      <c r="L391" s="33"/>
      <c r="M391" s="139" t="s">
        <v>19</v>
      </c>
      <c r="N391" s="140" t="s">
        <v>40</v>
      </c>
      <c r="P391" s="141">
        <f>O391*H391</f>
        <v>0</v>
      </c>
      <c r="Q391" s="141">
        <v>0</v>
      </c>
      <c r="R391" s="141">
        <f>Q391*H391</f>
        <v>0</v>
      </c>
      <c r="S391" s="141">
        <v>0</v>
      </c>
      <c r="T391" s="142">
        <f>S391*H391</f>
        <v>0</v>
      </c>
      <c r="AR391" s="143" t="s">
        <v>191</v>
      </c>
      <c r="AT391" s="143" t="s">
        <v>186</v>
      </c>
      <c r="AU391" s="143" t="s">
        <v>206</v>
      </c>
      <c r="AY391" s="18" t="s">
        <v>184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8" t="s">
        <v>76</v>
      </c>
      <c r="BK391" s="144">
        <f>ROUND(I391*H391,2)</f>
        <v>0</v>
      </c>
      <c r="BL391" s="18" t="s">
        <v>191</v>
      </c>
      <c r="BM391" s="143" t="s">
        <v>4035</v>
      </c>
    </row>
    <row r="392" spans="2:65" s="1" customFormat="1" ht="58.5">
      <c r="B392" s="33"/>
      <c r="D392" s="145" t="s">
        <v>193</v>
      </c>
      <c r="F392" s="146" t="s">
        <v>4036</v>
      </c>
      <c r="I392" s="147"/>
      <c r="L392" s="33"/>
      <c r="M392" s="148"/>
      <c r="T392" s="54"/>
      <c r="AT392" s="18" t="s">
        <v>193</v>
      </c>
      <c r="AU392" s="18" t="s">
        <v>206</v>
      </c>
    </row>
    <row r="393" spans="2:65" s="12" customFormat="1">
      <c r="B393" s="151"/>
      <c r="D393" s="145" t="s">
        <v>197</v>
      </c>
      <c r="E393" s="152" t="s">
        <v>19</v>
      </c>
      <c r="F393" s="153" t="s">
        <v>78</v>
      </c>
      <c r="H393" s="154">
        <v>2</v>
      </c>
      <c r="I393" s="155"/>
      <c r="L393" s="151"/>
      <c r="M393" s="156"/>
      <c r="T393" s="157"/>
      <c r="AT393" s="152" t="s">
        <v>197</v>
      </c>
      <c r="AU393" s="152" t="s">
        <v>206</v>
      </c>
      <c r="AV393" s="12" t="s">
        <v>78</v>
      </c>
      <c r="AW393" s="12" t="s">
        <v>31</v>
      </c>
      <c r="AX393" s="12" t="s">
        <v>76</v>
      </c>
      <c r="AY393" s="152" t="s">
        <v>184</v>
      </c>
    </row>
    <row r="394" spans="2:65" s="1" customFormat="1" ht="33" customHeight="1">
      <c r="B394" s="33"/>
      <c r="C394" s="132" t="s">
        <v>666</v>
      </c>
      <c r="D394" s="132" t="s">
        <v>186</v>
      </c>
      <c r="E394" s="133" t="s">
        <v>4037</v>
      </c>
      <c r="F394" s="134" t="s">
        <v>4038</v>
      </c>
      <c r="G394" s="135" t="s">
        <v>509</v>
      </c>
      <c r="H394" s="136">
        <v>1</v>
      </c>
      <c r="I394" s="137"/>
      <c r="J394" s="138">
        <f>ROUND(I394*H394,2)</f>
        <v>0</v>
      </c>
      <c r="K394" s="134" t="s">
        <v>19</v>
      </c>
      <c r="L394" s="33"/>
      <c r="M394" s="139" t="s">
        <v>19</v>
      </c>
      <c r="N394" s="140" t="s">
        <v>40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191</v>
      </c>
      <c r="AT394" s="143" t="s">
        <v>186</v>
      </c>
      <c r="AU394" s="143" t="s">
        <v>206</v>
      </c>
      <c r="AY394" s="18" t="s">
        <v>184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8" t="s">
        <v>76</v>
      </c>
      <c r="BK394" s="144">
        <f>ROUND(I394*H394,2)</f>
        <v>0</v>
      </c>
      <c r="BL394" s="18" t="s">
        <v>191</v>
      </c>
      <c r="BM394" s="143" t="s">
        <v>4039</v>
      </c>
    </row>
    <row r="395" spans="2:65" s="1" customFormat="1" ht="58.5">
      <c r="B395" s="33"/>
      <c r="D395" s="145" t="s">
        <v>193</v>
      </c>
      <c r="F395" s="146" t="s">
        <v>4040</v>
      </c>
      <c r="I395" s="147"/>
      <c r="L395" s="33"/>
      <c r="M395" s="148"/>
      <c r="T395" s="54"/>
      <c r="AT395" s="18" t="s">
        <v>193</v>
      </c>
      <c r="AU395" s="18" t="s">
        <v>206</v>
      </c>
    </row>
    <row r="396" spans="2:65" s="1" customFormat="1" ht="21.75" customHeight="1">
      <c r="B396" s="33"/>
      <c r="C396" s="171" t="s">
        <v>671</v>
      </c>
      <c r="D396" s="171" t="s">
        <v>557</v>
      </c>
      <c r="E396" s="172" t="s">
        <v>4041</v>
      </c>
      <c r="F396" s="173" t="s">
        <v>4042</v>
      </c>
      <c r="G396" s="174" t="s">
        <v>328</v>
      </c>
      <c r="H396" s="175">
        <v>25.92</v>
      </c>
      <c r="I396" s="176"/>
      <c r="J396" s="177">
        <f>ROUND(I396*H396,2)</f>
        <v>0</v>
      </c>
      <c r="K396" s="173" t="s">
        <v>19</v>
      </c>
      <c r="L396" s="178"/>
      <c r="M396" s="179" t="s">
        <v>19</v>
      </c>
      <c r="N396" s="180" t="s">
        <v>40</v>
      </c>
      <c r="P396" s="141">
        <f>O396*H396</f>
        <v>0</v>
      </c>
      <c r="Q396" s="141">
        <v>2.0699999999999998E-3</v>
      </c>
      <c r="R396" s="141">
        <f>Q396*H396</f>
        <v>5.3654399999999998E-2</v>
      </c>
      <c r="S396" s="141">
        <v>0</v>
      </c>
      <c r="T396" s="142">
        <f>S396*H396</f>
        <v>0</v>
      </c>
      <c r="AR396" s="143" t="s">
        <v>1162</v>
      </c>
      <c r="AT396" s="143" t="s">
        <v>557</v>
      </c>
      <c r="AU396" s="143" t="s">
        <v>206</v>
      </c>
      <c r="AY396" s="18" t="s">
        <v>184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8" t="s">
        <v>76</v>
      </c>
      <c r="BK396" s="144">
        <f>ROUND(I396*H396,2)</f>
        <v>0</v>
      </c>
      <c r="BL396" s="18" t="s">
        <v>1162</v>
      </c>
      <c r="BM396" s="143" t="s">
        <v>4043</v>
      </c>
    </row>
    <row r="397" spans="2:65" s="1" customFormat="1">
      <c r="B397" s="33"/>
      <c r="D397" s="145" t="s">
        <v>193</v>
      </c>
      <c r="F397" s="146" t="s">
        <v>4042</v>
      </c>
      <c r="I397" s="147"/>
      <c r="L397" s="33"/>
      <c r="M397" s="148"/>
      <c r="T397" s="54"/>
      <c r="AT397" s="18" t="s">
        <v>193</v>
      </c>
      <c r="AU397" s="18" t="s">
        <v>206</v>
      </c>
    </row>
    <row r="398" spans="2:65" s="12" customFormat="1">
      <c r="B398" s="151"/>
      <c r="D398" s="145" t="s">
        <v>197</v>
      </c>
      <c r="E398" s="152" t="s">
        <v>19</v>
      </c>
      <c r="F398" s="153" t="s">
        <v>4044</v>
      </c>
      <c r="H398" s="154">
        <v>25.92</v>
      </c>
      <c r="I398" s="155"/>
      <c r="L398" s="151"/>
      <c r="M398" s="156"/>
      <c r="T398" s="157"/>
      <c r="AT398" s="152" t="s">
        <v>197</v>
      </c>
      <c r="AU398" s="152" t="s">
        <v>206</v>
      </c>
      <c r="AV398" s="12" t="s">
        <v>78</v>
      </c>
      <c r="AW398" s="12" t="s">
        <v>31</v>
      </c>
      <c r="AX398" s="12" t="s">
        <v>76</v>
      </c>
      <c r="AY398" s="152" t="s">
        <v>184</v>
      </c>
    </row>
    <row r="399" spans="2:65" s="11" customFormat="1" ht="20.85" customHeight="1">
      <c r="B399" s="120"/>
      <c r="D399" s="121" t="s">
        <v>68</v>
      </c>
      <c r="E399" s="130" t="s">
        <v>967</v>
      </c>
      <c r="F399" s="130" t="s">
        <v>1952</v>
      </c>
      <c r="I399" s="123"/>
      <c r="J399" s="131">
        <f>BK399</f>
        <v>0</v>
      </c>
      <c r="L399" s="120"/>
      <c r="M399" s="125"/>
      <c r="P399" s="126">
        <f>SUM(P400:P420)</f>
        <v>0</v>
      </c>
      <c r="R399" s="126">
        <f>SUM(R400:R420)</f>
        <v>1.6379999999999999E-2</v>
      </c>
      <c r="T399" s="127">
        <f>SUM(T400:T420)</f>
        <v>6.9599999999999991</v>
      </c>
      <c r="AR399" s="121" t="s">
        <v>76</v>
      </c>
      <c r="AT399" s="128" t="s">
        <v>68</v>
      </c>
      <c r="AU399" s="128" t="s">
        <v>78</v>
      </c>
      <c r="AY399" s="121" t="s">
        <v>184</v>
      </c>
      <c r="BK399" s="129">
        <f>SUM(BK400:BK420)</f>
        <v>0</v>
      </c>
    </row>
    <row r="400" spans="2:65" s="1" customFormat="1" ht="24.2" customHeight="1">
      <c r="B400" s="33"/>
      <c r="C400" s="132" t="s">
        <v>676</v>
      </c>
      <c r="D400" s="132" t="s">
        <v>186</v>
      </c>
      <c r="E400" s="133" t="s">
        <v>4045</v>
      </c>
      <c r="F400" s="134" t="s">
        <v>4046</v>
      </c>
      <c r="G400" s="135" t="s">
        <v>345</v>
      </c>
      <c r="H400" s="136">
        <v>24</v>
      </c>
      <c r="I400" s="137"/>
      <c r="J400" s="138">
        <f>ROUND(I400*H400,2)</f>
        <v>0</v>
      </c>
      <c r="K400" s="134" t="s">
        <v>190</v>
      </c>
      <c r="L400" s="33"/>
      <c r="M400" s="139" t="s">
        <v>19</v>
      </c>
      <c r="N400" s="140" t="s">
        <v>40</v>
      </c>
      <c r="P400" s="141">
        <f>O400*H400</f>
        <v>0</v>
      </c>
      <c r="Q400" s="141">
        <v>0</v>
      </c>
      <c r="R400" s="141">
        <f>Q400*H400</f>
        <v>0</v>
      </c>
      <c r="S400" s="141">
        <v>0.28999999999999998</v>
      </c>
      <c r="T400" s="142">
        <f>S400*H400</f>
        <v>6.9599999999999991</v>
      </c>
      <c r="AR400" s="143" t="s">
        <v>191</v>
      </c>
      <c r="AT400" s="143" t="s">
        <v>186</v>
      </c>
      <c r="AU400" s="143" t="s">
        <v>206</v>
      </c>
      <c r="AY400" s="18" t="s">
        <v>184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8" t="s">
        <v>76</v>
      </c>
      <c r="BK400" s="144">
        <f>ROUND(I400*H400,2)</f>
        <v>0</v>
      </c>
      <c r="BL400" s="18" t="s">
        <v>191</v>
      </c>
      <c r="BM400" s="143" t="s">
        <v>4047</v>
      </c>
    </row>
    <row r="401" spans="2:65" s="1" customFormat="1" ht="39">
      <c r="B401" s="33"/>
      <c r="D401" s="145" t="s">
        <v>193</v>
      </c>
      <c r="F401" s="146" t="s">
        <v>4048</v>
      </c>
      <c r="I401" s="147"/>
      <c r="L401" s="33"/>
      <c r="M401" s="148"/>
      <c r="T401" s="54"/>
      <c r="AT401" s="18" t="s">
        <v>193</v>
      </c>
      <c r="AU401" s="18" t="s">
        <v>206</v>
      </c>
    </row>
    <row r="402" spans="2:65" s="1" customFormat="1">
      <c r="B402" s="33"/>
      <c r="D402" s="149" t="s">
        <v>195</v>
      </c>
      <c r="F402" s="150" t="s">
        <v>4049</v>
      </c>
      <c r="I402" s="147"/>
      <c r="L402" s="33"/>
      <c r="M402" s="148"/>
      <c r="T402" s="54"/>
      <c r="AT402" s="18" t="s">
        <v>195</v>
      </c>
      <c r="AU402" s="18" t="s">
        <v>206</v>
      </c>
    </row>
    <row r="403" spans="2:65" s="12" customFormat="1">
      <c r="B403" s="151"/>
      <c r="D403" s="145" t="s">
        <v>197</v>
      </c>
      <c r="E403" s="152" t="s">
        <v>19</v>
      </c>
      <c r="F403" s="153" t="s">
        <v>365</v>
      </c>
      <c r="H403" s="154">
        <v>24</v>
      </c>
      <c r="I403" s="155"/>
      <c r="L403" s="151"/>
      <c r="M403" s="156"/>
      <c r="T403" s="157"/>
      <c r="AT403" s="152" t="s">
        <v>197</v>
      </c>
      <c r="AU403" s="152" t="s">
        <v>206</v>
      </c>
      <c r="AV403" s="12" t="s">
        <v>78</v>
      </c>
      <c r="AW403" s="12" t="s">
        <v>31</v>
      </c>
      <c r="AX403" s="12" t="s">
        <v>69</v>
      </c>
      <c r="AY403" s="152" t="s">
        <v>184</v>
      </c>
    </row>
    <row r="404" spans="2:65" s="13" customFormat="1">
      <c r="B404" s="158"/>
      <c r="D404" s="145" t="s">
        <v>197</v>
      </c>
      <c r="E404" s="159" t="s">
        <v>19</v>
      </c>
      <c r="F404" s="160" t="s">
        <v>205</v>
      </c>
      <c r="H404" s="161">
        <v>24</v>
      </c>
      <c r="I404" s="162"/>
      <c r="L404" s="158"/>
      <c r="M404" s="163"/>
      <c r="T404" s="164"/>
      <c r="AT404" s="159" t="s">
        <v>197</v>
      </c>
      <c r="AU404" s="159" t="s">
        <v>206</v>
      </c>
      <c r="AV404" s="13" t="s">
        <v>191</v>
      </c>
      <c r="AW404" s="13" t="s">
        <v>31</v>
      </c>
      <c r="AX404" s="13" t="s">
        <v>76</v>
      </c>
      <c r="AY404" s="159" t="s">
        <v>184</v>
      </c>
    </row>
    <row r="405" spans="2:65" s="1" customFormat="1" ht="24.2" customHeight="1">
      <c r="B405" s="33"/>
      <c r="C405" s="132" t="s">
        <v>681</v>
      </c>
      <c r="D405" s="132" t="s">
        <v>186</v>
      </c>
      <c r="E405" s="133" t="s">
        <v>1815</v>
      </c>
      <c r="F405" s="134" t="s">
        <v>1816</v>
      </c>
      <c r="G405" s="135" t="s">
        <v>345</v>
      </c>
      <c r="H405" s="136">
        <v>24</v>
      </c>
      <c r="I405" s="137"/>
      <c r="J405" s="138">
        <f>ROUND(I405*H405,2)</f>
        <v>0</v>
      </c>
      <c r="K405" s="134" t="s">
        <v>190</v>
      </c>
      <c r="L405" s="33"/>
      <c r="M405" s="139" t="s">
        <v>19</v>
      </c>
      <c r="N405" s="140" t="s">
        <v>40</v>
      </c>
      <c r="P405" s="141">
        <f>O405*H405</f>
        <v>0</v>
      </c>
      <c r="Q405" s="141">
        <v>0</v>
      </c>
      <c r="R405" s="141">
        <f>Q405*H405</f>
        <v>0</v>
      </c>
      <c r="S405" s="141">
        <v>0</v>
      </c>
      <c r="T405" s="142">
        <f>S405*H405</f>
        <v>0</v>
      </c>
      <c r="AR405" s="143" t="s">
        <v>191</v>
      </c>
      <c r="AT405" s="143" t="s">
        <v>186</v>
      </c>
      <c r="AU405" s="143" t="s">
        <v>206</v>
      </c>
      <c r="AY405" s="18" t="s">
        <v>184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8" t="s">
        <v>76</v>
      </c>
      <c r="BK405" s="144">
        <f>ROUND(I405*H405,2)</f>
        <v>0</v>
      </c>
      <c r="BL405" s="18" t="s">
        <v>191</v>
      </c>
      <c r="BM405" s="143" t="s">
        <v>4050</v>
      </c>
    </row>
    <row r="406" spans="2:65" s="1" customFormat="1" ht="29.25">
      <c r="B406" s="33"/>
      <c r="D406" s="145" t="s">
        <v>193</v>
      </c>
      <c r="F406" s="146" t="s">
        <v>1818</v>
      </c>
      <c r="I406" s="147"/>
      <c r="L406" s="33"/>
      <c r="M406" s="148"/>
      <c r="T406" s="54"/>
      <c r="AT406" s="18" t="s">
        <v>193</v>
      </c>
      <c r="AU406" s="18" t="s">
        <v>206</v>
      </c>
    </row>
    <row r="407" spans="2:65" s="1" customFormat="1">
      <c r="B407" s="33"/>
      <c r="D407" s="149" t="s">
        <v>195</v>
      </c>
      <c r="F407" s="150" t="s">
        <v>1819</v>
      </c>
      <c r="I407" s="147"/>
      <c r="L407" s="33"/>
      <c r="M407" s="148"/>
      <c r="T407" s="54"/>
      <c r="AT407" s="18" t="s">
        <v>195</v>
      </c>
      <c r="AU407" s="18" t="s">
        <v>206</v>
      </c>
    </row>
    <row r="408" spans="2:65" s="12" customFormat="1">
      <c r="B408" s="151"/>
      <c r="D408" s="145" t="s">
        <v>197</v>
      </c>
      <c r="E408" s="152" t="s">
        <v>19</v>
      </c>
      <c r="F408" s="153" t="s">
        <v>4051</v>
      </c>
      <c r="H408" s="154">
        <v>24</v>
      </c>
      <c r="I408" s="155"/>
      <c r="L408" s="151"/>
      <c r="M408" s="156"/>
      <c r="T408" s="157"/>
      <c r="AT408" s="152" t="s">
        <v>197</v>
      </c>
      <c r="AU408" s="152" t="s">
        <v>206</v>
      </c>
      <c r="AV408" s="12" t="s">
        <v>78</v>
      </c>
      <c r="AW408" s="12" t="s">
        <v>31</v>
      </c>
      <c r="AX408" s="12" t="s">
        <v>76</v>
      </c>
      <c r="AY408" s="152" t="s">
        <v>184</v>
      </c>
    </row>
    <row r="409" spans="2:65" s="1" customFormat="1" ht="33" customHeight="1">
      <c r="B409" s="33"/>
      <c r="C409" s="132" t="s">
        <v>686</v>
      </c>
      <c r="D409" s="132" t="s">
        <v>186</v>
      </c>
      <c r="E409" s="133" t="s">
        <v>4052</v>
      </c>
      <c r="F409" s="134" t="s">
        <v>4053</v>
      </c>
      <c r="G409" s="135" t="s">
        <v>328</v>
      </c>
      <c r="H409" s="136">
        <v>26</v>
      </c>
      <c r="I409" s="137"/>
      <c r="J409" s="138">
        <f>ROUND(I409*H409,2)</f>
        <v>0</v>
      </c>
      <c r="K409" s="134" t="s">
        <v>190</v>
      </c>
      <c r="L409" s="33"/>
      <c r="M409" s="139" t="s">
        <v>19</v>
      </c>
      <c r="N409" s="140" t="s">
        <v>40</v>
      </c>
      <c r="P409" s="141">
        <f>O409*H409</f>
        <v>0</v>
      </c>
      <c r="Q409" s="141">
        <v>5.9999999999999995E-4</v>
      </c>
      <c r="R409" s="141">
        <f>Q409*H409</f>
        <v>1.5599999999999999E-2</v>
      </c>
      <c r="S409" s="141">
        <v>0</v>
      </c>
      <c r="T409" s="142">
        <f>S409*H409</f>
        <v>0</v>
      </c>
      <c r="AR409" s="143" t="s">
        <v>191</v>
      </c>
      <c r="AT409" s="143" t="s">
        <v>186</v>
      </c>
      <c r="AU409" s="143" t="s">
        <v>206</v>
      </c>
      <c r="AY409" s="18" t="s">
        <v>184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8" t="s">
        <v>76</v>
      </c>
      <c r="BK409" s="144">
        <f>ROUND(I409*H409,2)</f>
        <v>0</v>
      </c>
      <c r="BL409" s="18" t="s">
        <v>191</v>
      </c>
      <c r="BM409" s="143" t="s">
        <v>4054</v>
      </c>
    </row>
    <row r="410" spans="2:65" s="1" customFormat="1" ht="39">
      <c r="B410" s="33"/>
      <c r="D410" s="145" t="s">
        <v>193</v>
      </c>
      <c r="F410" s="146" t="s">
        <v>4055</v>
      </c>
      <c r="I410" s="147"/>
      <c r="L410" s="33"/>
      <c r="M410" s="148"/>
      <c r="T410" s="54"/>
      <c r="AT410" s="18" t="s">
        <v>193</v>
      </c>
      <c r="AU410" s="18" t="s">
        <v>206</v>
      </c>
    </row>
    <row r="411" spans="2:65" s="1" customFormat="1">
      <c r="B411" s="33"/>
      <c r="D411" s="149" t="s">
        <v>195</v>
      </c>
      <c r="F411" s="150" t="s">
        <v>4056</v>
      </c>
      <c r="I411" s="147"/>
      <c r="L411" s="33"/>
      <c r="M411" s="148"/>
      <c r="T411" s="54"/>
      <c r="AT411" s="18" t="s">
        <v>195</v>
      </c>
      <c r="AU411" s="18" t="s">
        <v>206</v>
      </c>
    </row>
    <row r="412" spans="2:65" s="12" customFormat="1">
      <c r="B412" s="151"/>
      <c r="D412" s="145" t="s">
        <v>197</v>
      </c>
      <c r="E412" s="152" t="s">
        <v>19</v>
      </c>
      <c r="F412" s="153" t="s">
        <v>4051</v>
      </c>
      <c r="H412" s="154">
        <v>24</v>
      </c>
      <c r="I412" s="155"/>
      <c r="L412" s="151"/>
      <c r="M412" s="156"/>
      <c r="T412" s="157"/>
      <c r="AT412" s="152" t="s">
        <v>197</v>
      </c>
      <c r="AU412" s="152" t="s">
        <v>206</v>
      </c>
      <c r="AV412" s="12" t="s">
        <v>78</v>
      </c>
      <c r="AW412" s="12" t="s">
        <v>31</v>
      </c>
      <c r="AX412" s="12" t="s">
        <v>69</v>
      </c>
      <c r="AY412" s="152" t="s">
        <v>184</v>
      </c>
    </row>
    <row r="413" spans="2:65" s="12" customFormat="1">
      <c r="B413" s="151"/>
      <c r="D413" s="145" t="s">
        <v>197</v>
      </c>
      <c r="E413" s="152" t="s">
        <v>19</v>
      </c>
      <c r="F413" s="153" t="s">
        <v>78</v>
      </c>
      <c r="H413" s="154">
        <v>2</v>
      </c>
      <c r="I413" s="155"/>
      <c r="L413" s="151"/>
      <c r="M413" s="156"/>
      <c r="T413" s="157"/>
      <c r="AT413" s="152" t="s">
        <v>197</v>
      </c>
      <c r="AU413" s="152" t="s">
        <v>206</v>
      </c>
      <c r="AV413" s="12" t="s">
        <v>78</v>
      </c>
      <c r="AW413" s="12" t="s">
        <v>31</v>
      </c>
      <c r="AX413" s="12" t="s">
        <v>69</v>
      </c>
      <c r="AY413" s="152" t="s">
        <v>184</v>
      </c>
    </row>
    <row r="414" spans="2:65" s="13" customFormat="1">
      <c r="B414" s="158"/>
      <c r="D414" s="145" t="s">
        <v>197</v>
      </c>
      <c r="E414" s="159" t="s">
        <v>19</v>
      </c>
      <c r="F414" s="160" t="s">
        <v>205</v>
      </c>
      <c r="H414" s="161">
        <v>26</v>
      </c>
      <c r="I414" s="162"/>
      <c r="L414" s="158"/>
      <c r="M414" s="163"/>
      <c r="T414" s="164"/>
      <c r="AT414" s="159" t="s">
        <v>197</v>
      </c>
      <c r="AU414" s="159" t="s">
        <v>206</v>
      </c>
      <c r="AV414" s="13" t="s">
        <v>191</v>
      </c>
      <c r="AW414" s="13" t="s">
        <v>31</v>
      </c>
      <c r="AX414" s="13" t="s">
        <v>76</v>
      </c>
      <c r="AY414" s="159" t="s">
        <v>184</v>
      </c>
    </row>
    <row r="415" spans="2:65" s="1" customFormat="1" ht="24.2" customHeight="1">
      <c r="B415" s="33"/>
      <c r="C415" s="132" t="s">
        <v>700</v>
      </c>
      <c r="D415" s="132" t="s">
        <v>186</v>
      </c>
      <c r="E415" s="133" t="s">
        <v>4057</v>
      </c>
      <c r="F415" s="134" t="s">
        <v>4058</v>
      </c>
      <c r="G415" s="135" t="s">
        <v>328</v>
      </c>
      <c r="H415" s="136">
        <v>26</v>
      </c>
      <c r="I415" s="137"/>
      <c r="J415" s="138">
        <f>ROUND(I415*H415,2)</f>
        <v>0</v>
      </c>
      <c r="K415" s="134" t="s">
        <v>190</v>
      </c>
      <c r="L415" s="33"/>
      <c r="M415" s="139" t="s">
        <v>19</v>
      </c>
      <c r="N415" s="140" t="s">
        <v>40</v>
      </c>
      <c r="P415" s="141">
        <f>O415*H415</f>
        <v>0</v>
      </c>
      <c r="Q415" s="141">
        <v>3.0000000000000001E-5</v>
      </c>
      <c r="R415" s="141">
        <f>Q415*H415</f>
        <v>7.7999999999999999E-4</v>
      </c>
      <c r="S415" s="141">
        <v>0</v>
      </c>
      <c r="T415" s="142">
        <f>S415*H415</f>
        <v>0</v>
      </c>
      <c r="AR415" s="143" t="s">
        <v>191</v>
      </c>
      <c r="AT415" s="143" t="s">
        <v>186</v>
      </c>
      <c r="AU415" s="143" t="s">
        <v>206</v>
      </c>
      <c r="AY415" s="18" t="s">
        <v>184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8" t="s">
        <v>76</v>
      </c>
      <c r="BK415" s="144">
        <f>ROUND(I415*H415,2)</f>
        <v>0</v>
      </c>
      <c r="BL415" s="18" t="s">
        <v>191</v>
      </c>
      <c r="BM415" s="143" t="s">
        <v>4059</v>
      </c>
    </row>
    <row r="416" spans="2:65" s="1" customFormat="1" ht="19.5">
      <c r="B416" s="33"/>
      <c r="D416" s="145" t="s">
        <v>193</v>
      </c>
      <c r="F416" s="146" t="s">
        <v>4060</v>
      </c>
      <c r="I416" s="147"/>
      <c r="L416" s="33"/>
      <c r="M416" s="148"/>
      <c r="T416" s="54"/>
      <c r="AT416" s="18" t="s">
        <v>193</v>
      </c>
      <c r="AU416" s="18" t="s">
        <v>206</v>
      </c>
    </row>
    <row r="417" spans="2:65" s="1" customFormat="1">
      <c r="B417" s="33"/>
      <c r="D417" s="149" t="s">
        <v>195</v>
      </c>
      <c r="F417" s="150" t="s">
        <v>4061</v>
      </c>
      <c r="I417" s="147"/>
      <c r="L417" s="33"/>
      <c r="M417" s="148"/>
      <c r="T417" s="54"/>
      <c r="AT417" s="18" t="s">
        <v>195</v>
      </c>
      <c r="AU417" s="18" t="s">
        <v>206</v>
      </c>
    </row>
    <row r="418" spans="2:65" s="12" customFormat="1">
      <c r="B418" s="151"/>
      <c r="D418" s="145" t="s">
        <v>197</v>
      </c>
      <c r="E418" s="152" t="s">
        <v>19</v>
      </c>
      <c r="F418" s="153" t="s">
        <v>4051</v>
      </c>
      <c r="H418" s="154">
        <v>24</v>
      </c>
      <c r="I418" s="155"/>
      <c r="L418" s="151"/>
      <c r="M418" s="156"/>
      <c r="T418" s="157"/>
      <c r="AT418" s="152" t="s">
        <v>197</v>
      </c>
      <c r="AU418" s="152" t="s">
        <v>206</v>
      </c>
      <c r="AV418" s="12" t="s">
        <v>78</v>
      </c>
      <c r="AW418" s="12" t="s">
        <v>31</v>
      </c>
      <c r="AX418" s="12" t="s">
        <v>69</v>
      </c>
      <c r="AY418" s="152" t="s">
        <v>184</v>
      </c>
    </row>
    <row r="419" spans="2:65" s="12" customFormat="1">
      <c r="B419" s="151"/>
      <c r="D419" s="145" t="s">
        <v>197</v>
      </c>
      <c r="E419" s="152" t="s">
        <v>19</v>
      </c>
      <c r="F419" s="153" t="s">
        <v>78</v>
      </c>
      <c r="H419" s="154">
        <v>2</v>
      </c>
      <c r="I419" s="155"/>
      <c r="L419" s="151"/>
      <c r="M419" s="156"/>
      <c r="T419" s="157"/>
      <c r="AT419" s="152" t="s">
        <v>197</v>
      </c>
      <c r="AU419" s="152" t="s">
        <v>206</v>
      </c>
      <c r="AV419" s="12" t="s">
        <v>78</v>
      </c>
      <c r="AW419" s="12" t="s">
        <v>31</v>
      </c>
      <c r="AX419" s="12" t="s">
        <v>69</v>
      </c>
      <c r="AY419" s="152" t="s">
        <v>184</v>
      </c>
    </row>
    <row r="420" spans="2:65" s="13" customFormat="1">
      <c r="B420" s="158"/>
      <c r="D420" s="145" t="s">
        <v>197</v>
      </c>
      <c r="E420" s="159" t="s">
        <v>19</v>
      </c>
      <c r="F420" s="160" t="s">
        <v>205</v>
      </c>
      <c r="H420" s="161">
        <v>26</v>
      </c>
      <c r="I420" s="162"/>
      <c r="L420" s="158"/>
      <c r="M420" s="163"/>
      <c r="T420" s="164"/>
      <c r="AT420" s="159" t="s">
        <v>197</v>
      </c>
      <c r="AU420" s="159" t="s">
        <v>206</v>
      </c>
      <c r="AV420" s="13" t="s">
        <v>191</v>
      </c>
      <c r="AW420" s="13" t="s">
        <v>31</v>
      </c>
      <c r="AX420" s="13" t="s">
        <v>76</v>
      </c>
      <c r="AY420" s="159" t="s">
        <v>184</v>
      </c>
    </row>
    <row r="421" spans="2:65" s="11" customFormat="1" ht="22.9" customHeight="1">
      <c r="B421" s="120"/>
      <c r="D421" s="121" t="s">
        <v>68</v>
      </c>
      <c r="E421" s="130" t="s">
        <v>4062</v>
      </c>
      <c r="F421" s="130" t="s">
        <v>4063</v>
      </c>
      <c r="I421" s="123"/>
      <c r="J421" s="131">
        <f>BK421</f>
        <v>0</v>
      </c>
      <c r="L421" s="120"/>
      <c r="M421" s="125"/>
      <c r="P421" s="126">
        <f>SUM(P422:P433)</f>
        <v>0</v>
      </c>
      <c r="R421" s="126">
        <f>SUM(R422:R433)</f>
        <v>0</v>
      </c>
      <c r="T421" s="127">
        <f>SUM(T422:T433)</f>
        <v>0</v>
      </c>
      <c r="AR421" s="121" t="s">
        <v>76</v>
      </c>
      <c r="AT421" s="128" t="s">
        <v>68</v>
      </c>
      <c r="AU421" s="128" t="s">
        <v>76</v>
      </c>
      <c r="AY421" s="121" t="s">
        <v>184</v>
      </c>
      <c r="BK421" s="129">
        <f>SUM(BK422:BK433)</f>
        <v>0</v>
      </c>
    </row>
    <row r="422" spans="2:65" s="1" customFormat="1" ht="16.5" customHeight="1">
      <c r="B422" s="33"/>
      <c r="C422" s="132" t="s">
        <v>713</v>
      </c>
      <c r="D422" s="132" t="s">
        <v>186</v>
      </c>
      <c r="E422" s="133" t="s">
        <v>4064</v>
      </c>
      <c r="F422" s="134" t="s">
        <v>4065</v>
      </c>
      <c r="G422" s="135" t="s">
        <v>2142</v>
      </c>
      <c r="H422" s="136">
        <v>20</v>
      </c>
      <c r="I422" s="137"/>
      <c r="J422" s="138">
        <f>ROUND(I422*H422,2)</f>
        <v>0</v>
      </c>
      <c r="K422" s="134" t="s">
        <v>19</v>
      </c>
      <c r="L422" s="33"/>
      <c r="M422" s="139" t="s">
        <v>19</v>
      </c>
      <c r="N422" s="140" t="s">
        <v>40</v>
      </c>
      <c r="P422" s="141">
        <f>O422*H422</f>
        <v>0</v>
      </c>
      <c r="Q422" s="141">
        <v>0</v>
      </c>
      <c r="R422" s="141">
        <f>Q422*H422</f>
        <v>0</v>
      </c>
      <c r="S422" s="141">
        <v>0</v>
      </c>
      <c r="T422" s="142">
        <f>S422*H422</f>
        <v>0</v>
      </c>
      <c r="AR422" s="143" t="s">
        <v>191</v>
      </c>
      <c r="AT422" s="143" t="s">
        <v>186</v>
      </c>
      <c r="AU422" s="143" t="s">
        <v>78</v>
      </c>
      <c r="AY422" s="18" t="s">
        <v>184</v>
      </c>
      <c r="BE422" s="144">
        <f>IF(N422="základní",J422,0)</f>
        <v>0</v>
      </c>
      <c r="BF422" s="144">
        <f>IF(N422="snížená",J422,0)</f>
        <v>0</v>
      </c>
      <c r="BG422" s="144">
        <f>IF(N422="zákl. přenesená",J422,0)</f>
        <v>0</v>
      </c>
      <c r="BH422" s="144">
        <f>IF(N422="sníž. přenesená",J422,0)</f>
        <v>0</v>
      </c>
      <c r="BI422" s="144">
        <f>IF(N422="nulová",J422,0)</f>
        <v>0</v>
      </c>
      <c r="BJ422" s="18" t="s">
        <v>76</v>
      </c>
      <c r="BK422" s="144">
        <f>ROUND(I422*H422,2)</f>
        <v>0</v>
      </c>
      <c r="BL422" s="18" t="s">
        <v>191</v>
      </c>
      <c r="BM422" s="143" t="s">
        <v>4066</v>
      </c>
    </row>
    <row r="423" spans="2:65" s="1" customFormat="1">
      <c r="B423" s="33"/>
      <c r="D423" s="145" t="s">
        <v>193</v>
      </c>
      <c r="F423" s="146" t="s">
        <v>4065</v>
      </c>
      <c r="I423" s="147"/>
      <c r="L423" s="33"/>
      <c r="M423" s="148"/>
      <c r="T423" s="54"/>
      <c r="AT423" s="18" t="s">
        <v>193</v>
      </c>
      <c r="AU423" s="18" t="s">
        <v>78</v>
      </c>
    </row>
    <row r="424" spans="2:65" s="12" customFormat="1">
      <c r="B424" s="151"/>
      <c r="D424" s="145" t="s">
        <v>197</v>
      </c>
      <c r="E424" s="152" t="s">
        <v>19</v>
      </c>
      <c r="F424" s="153" t="s">
        <v>4067</v>
      </c>
      <c r="H424" s="154">
        <v>20</v>
      </c>
      <c r="I424" s="155"/>
      <c r="L424" s="151"/>
      <c r="M424" s="156"/>
      <c r="T424" s="157"/>
      <c r="AT424" s="152" t="s">
        <v>197</v>
      </c>
      <c r="AU424" s="152" t="s">
        <v>78</v>
      </c>
      <c r="AV424" s="12" t="s">
        <v>78</v>
      </c>
      <c r="AW424" s="12" t="s">
        <v>31</v>
      </c>
      <c r="AX424" s="12" t="s">
        <v>69</v>
      </c>
      <c r="AY424" s="152" t="s">
        <v>184</v>
      </c>
    </row>
    <row r="425" spans="2:65" s="13" customFormat="1">
      <c r="B425" s="158"/>
      <c r="D425" s="145" t="s">
        <v>197</v>
      </c>
      <c r="E425" s="159" t="s">
        <v>19</v>
      </c>
      <c r="F425" s="160" t="s">
        <v>205</v>
      </c>
      <c r="H425" s="161">
        <v>20</v>
      </c>
      <c r="I425" s="162"/>
      <c r="L425" s="158"/>
      <c r="M425" s="163"/>
      <c r="T425" s="164"/>
      <c r="AT425" s="159" t="s">
        <v>197</v>
      </c>
      <c r="AU425" s="159" t="s">
        <v>78</v>
      </c>
      <c r="AV425" s="13" t="s">
        <v>191</v>
      </c>
      <c r="AW425" s="13" t="s">
        <v>31</v>
      </c>
      <c r="AX425" s="13" t="s">
        <v>76</v>
      </c>
      <c r="AY425" s="159" t="s">
        <v>184</v>
      </c>
    </row>
    <row r="426" spans="2:65" s="1" customFormat="1" ht="16.5" customHeight="1">
      <c r="B426" s="33"/>
      <c r="C426" s="132" t="s">
        <v>720</v>
      </c>
      <c r="D426" s="132" t="s">
        <v>186</v>
      </c>
      <c r="E426" s="133" t="s">
        <v>4068</v>
      </c>
      <c r="F426" s="134" t="s">
        <v>4069</v>
      </c>
      <c r="G426" s="135" t="s">
        <v>4070</v>
      </c>
      <c r="H426" s="136">
        <v>1</v>
      </c>
      <c r="I426" s="137"/>
      <c r="J426" s="138">
        <f>ROUND(I426*H426,2)</f>
        <v>0</v>
      </c>
      <c r="K426" s="134" t="s">
        <v>19</v>
      </c>
      <c r="L426" s="33"/>
      <c r="M426" s="139" t="s">
        <v>19</v>
      </c>
      <c r="N426" s="140" t="s">
        <v>40</v>
      </c>
      <c r="P426" s="141">
        <f>O426*H426</f>
        <v>0</v>
      </c>
      <c r="Q426" s="141">
        <v>0</v>
      </c>
      <c r="R426" s="141">
        <f>Q426*H426</f>
        <v>0</v>
      </c>
      <c r="S426" s="141">
        <v>0</v>
      </c>
      <c r="T426" s="142">
        <f>S426*H426</f>
        <v>0</v>
      </c>
      <c r="AR426" s="143" t="s">
        <v>191</v>
      </c>
      <c r="AT426" s="143" t="s">
        <v>186</v>
      </c>
      <c r="AU426" s="143" t="s">
        <v>78</v>
      </c>
      <c r="AY426" s="18" t="s">
        <v>184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8" t="s">
        <v>76</v>
      </c>
      <c r="BK426" s="144">
        <f>ROUND(I426*H426,2)</f>
        <v>0</v>
      </c>
      <c r="BL426" s="18" t="s">
        <v>191</v>
      </c>
      <c r="BM426" s="143" t="s">
        <v>4071</v>
      </c>
    </row>
    <row r="427" spans="2:65" s="1" customFormat="1">
      <c r="B427" s="33"/>
      <c r="D427" s="145" t="s">
        <v>193</v>
      </c>
      <c r="F427" s="146" t="s">
        <v>4069</v>
      </c>
      <c r="I427" s="147"/>
      <c r="L427" s="33"/>
      <c r="M427" s="148"/>
      <c r="T427" s="54"/>
      <c r="AT427" s="18" t="s">
        <v>193</v>
      </c>
      <c r="AU427" s="18" t="s">
        <v>78</v>
      </c>
    </row>
    <row r="428" spans="2:65" s="12" customFormat="1">
      <c r="B428" s="151"/>
      <c r="D428" s="145" t="s">
        <v>197</v>
      </c>
      <c r="E428" s="152" t="s">
        <v>19</v>
      </c>
      <c r="F428" s="153" t="s">
        <v>76</v>
      </c>
      <c r="H428" s="154">
        <v>1</v>
      </c>
      <c r="I428" s="155"/>
      <c r="L428" s="151"/>
      <c r="M428" s="156"/>
      <c r="T428" s="157"/>
      <c r="AT428" s="152" t="s">
        <v>197</v>
      </c>
      <c r="AU428" s="152" t="s">
        <v>78</v>
      </c>
      <c r="AV428" s="12" t="s">
        <v>78</v>
      </c>
      <c r="AW428" s="12" t="s">
        <v>31</v>
      </c>
      <c r="AX428" s="12" t="s">
        <v>69</v>
      </c>
      <c r="AY428" s="152" t="s">
        <v>184</v>
      </c>
    </row>
    <row r="429" spans="2:65" s="13" customFormat="1">
      <c r="B429" s="158"/>
      <c r="D429" s="145" t="s">
        <v>197</v>
      </c>
      <c r="E429" s="159" t="s">
        <v>19</v>
      </c>
      <c r="F429" s="160" t="s">
        <v>205</v>
      </c>
      <c r="H429" s="161">
        <v>1</v>
      </c>
      <c r="I429" s="162"/>
      <c r="L429" s="158"/>
      <c r="M429" s="163"/>
      <c r="T429" s="164"/>
      <c r="AT429" s="159" t="s">
        <v>197</v>
      </c>
      <c r="AU429" s="159" t="s">
        <v>78</v>
      </c>
      <c r="AV429" s="13" t="s">
        <v>191</v>
      </c>
      <c r="AW429" s="13" t="s">
        <v>31</v>
      </c>
      <c r="AX429" s="13" t="s">
        <v>76</v>
      </c>
      <c r="AY429" s="159" t="s">
        <v>184</v>
      </c>
    </row>
    <row r="430" spans="2:65" s="1" customFormat="1" ht="16.5" customHeight="1">
      <c r="B430" s="33"/>
      <c r="C430" s="132" t="s">
        <v>733</v>
      </c>
      <c r="D430" s="132" t="s">
        <v>186</v>
      </c>
      <c r="E430" s="133" t="s">
        <v>4072</v>
      </c>
      <c r="F430" s="134" t="s">
        <v>4073</v>
      </c>
      <c r="G430" s="135" t="s">
        <v>2137</v>
      </c>
      <c r="H430" s="136">
        <v>1</v>
      </c>
      <c r="I430" s="137"/>
      <c r="J430" s="138">
        <f>ROUND(I430*H430,2)</f>
        <v>0</v>
      </c>
      <c r="K430" s="134" t="s">
        <v>19</v>
      </c>
      <c r="L430" s="33"/>
      <c r="M430" s="139" t="s">
        <v>19</v>
      </c>
      <c r="N430" s="140" t="s">
        <v>40</v>
      </c>
      <c r="P430" s="141">
        <f>O430*H430</f>
        <v>0</v>
      </c>
      <c r="Q430" s="141">
        <v>0</v>
      </c>
      <c r="R430" s="141">
        <f>Q430*H430</f>
        <v>0</v>
      </c>
      <c r="S430" s="141">
        <v>0</v>
      </c>
      <c r="T430" s="142">
        <f>S430*H430</f>
        <v>0</v>
      </c>
      <c r="AR430" s="143" t="s">
        <v>191</v>
      </c>
      <c r="AT430" s="143" t="s">
        <v>186</v>
      </c>
      <c r="AU430" s="143" t="s">
        <v>78</v>
      </c>
      <c r="AY430" s="18" t="s">
        <v>184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8" t="s">
        <v>76</v>
      </c>
      <c r="BK430" s="144">
        <f>ROUND(I430*H430,2)</f>
        <v>0</v>
      </c>
      <c r="BL430" s="18" t="s">
        <v>191</v>
      </c>
      <c r="BM430" s="143" t="s">
        <v>4074</v>
      </c>
    </row>
    <row r="431" spans="2:65" s="1" customFormat="1">
      <c r="B431" s="33"/>
      <c r="D431" s="145" t="s">
        <v>193</v>
      </c>
      <c r="F431" s="146" t="s">
        <v>4073</v>
      </c>
      <c r="I431" s="147"/>
      <c r="L431" s="33"/>
      <c r="M431" s="148"/>
      <c r="T431" s="54"/>
      <c r="AT431" s="18" t="s">
        <v>193</v>
      </c>
      <c r="AU431" s="18" t="s">
        <v>78</v>
      </c>
    </row>
    <row r="432" spans="2:65" s="12" customFormat="1">
      <c r="B432" s="151"/>
      <c r="D432" s="145" t="s">
        <v>197</v>
      </c>
      <c r="E432" s="152" t="s">
        <v>19</v>
      </c>
      <c r="F432" s="153" t="s">
        <v>76</v>
      </c>
      <c r="H432" s="154">
        <v>1</v>
      </c>
      <c r="I432" s="155"/>
      <c r="L432" s="151"/>
      <c r="M432" s="156"/>
      <c r="T432" s="157"/>
      <c r="AT432" s="152" t="s">
        <v>197</v>
      </c>
      <c r="AU432" s="152" t="s">
        <v>78</v>
      </c>
      <c r="AV432" s="12" t="s">
        <v>78</v>
      </c>
      <c r="AW432" s="12" t="s">
        <v>31</v>
      </c>
      <c r="AX432" s="12" t="s">
        <v>69</v>
      </c>
      <c r="AY432" s="152" t="s">
        <v>184</v>
      </c>
    </row>
    <row r="433" spans="2:65" s="13" customFormat="1">
      <c r="B433" s="158"/>
      <c r="D433" s="145" t="s">
        <v>197</v>
      </c>
      <c r="E433" s="159" t="s">
        <v>19</v>
      </c>
      <c r="F433" s="160" t="s">
        <v>205</v>
      </c>
      <c r="H433" s="161">
        <v>1</v>
      </c>
      <c r="I433" s="162"/>
      <c r="L433" s="158"/>
      <c r="M433" s="163"/>
      <c r="T433" s="164"/>
      <c r="AT433" s="159" t="s">
        <v>197</v>
      </c>
      <c r="AU433" s="159" t="s">
        <v>78</v>
      </c>
      <c r="AV433" s="13" t="s">
        <v>191</v>
      </c>
      <c r="AW433" s="13" t="s">
        <v>31</v>
      </c>
      <c r="AX433" s="13" t="s">
        <v>76</v>
      </c>
      <c r="AY433" s="159" t="s">
        <v>184</v>
      </c>
    </row>
    <row r="434" spans="2:65" s="11" customFormat="1" ht="22.9" customHeight="1">
      <c r="B434" s="120"/>
      <c r="D434" s="121" t="s">
        <v>68</v>
      </c>
      <c r="E434" s="130" t="s">
        <v>1953</v>
      </c>
      <c r="F434" s="130" t="s">
        <v>1954</v>
      </c>
      <c r="I434" s="123"/>
      <c r="J434" s="131">
        <f>BK434</f>
        <v>0</v>
      </c>
      <c r="L434" s="120"/>
      <c r="M434" s="125"/>
      <c r="P434" s="126">
        <f>SUM(P435:P444)</f>
        <v>0</v>
      </c>
      <c r="R434" s="126">
        <f>SUM(R435:R444)</f>
        <v>0</v>
      </c>
      <c r="T434" s="127">
        <f>SUM(T435:T444)</f>
        <v>0</v>
      </c>
      <c r="AR434" s="121" t="s">
        <v>76</v>
      </c>
      <c r="AT434" s="128" t="s">
        <v>68</v>
      </c>
      <c r="AU434" s="128" t="s">
        <v>76</v>
      </c>
      <c r="AY434" s="121" t="s">
        <v>184</v>
      </c>
      <c r="BK434" s="129">
        <f>SUM(BK435:BK444)</f>
        <v>0</v>
      </c>
    </row>
    <row r="435" spans="2:65" s="1" customFormat="1" ht="24.2" customHeight="1">
      <c r="B435" s="33"/>
      <c r="C435" s="132" t="s">
        <v>740</v>
      </c>
      <c r="D435" s="132" t="s">
        <v>186</v>
      </c>
      <c r="E435" s="133" t="s">
        <v>4075</v>
      </c>
      <c r="F435" s="134" t="s">
        <v>1956</v>
      </c>
      <c r="G435" s="135" t="s">
        <v>313</v>
      </c>
      <c r="H435" s="136">
        <v>6.96</v>
      </c>
      <c r="I435" s="137"/>
      <c r="J435" s="138">
        <f>ROUND(I435*H435,2)</f>
        <v>0</v>
      </c>
      <c r="K435" s="134" t="s">
        <v>190</v>
      </c>
      <c r="L435" s="33"/>
      <c r="M435" s="139" t="s">
        <v>19</v>
      </c>
      <c r="N435" s="140" t="s">
        <v>40</v>
      </c>
      <c r="P435" s="141">
        <f>O435*H435</f>
        <v>0</v>
      </c>
      <c r="Q435" s="141">
        <v>0</v>
      </c>
      <c r="R435" s="141">
        <f>Q435*H435</f>
        <v>0</v>
      </c>
      <c r="S435" s="141">
        <v>0</v>
      </c>
      <c r="T435" s="142">
        <f>S435*H435</f>
        <v>0</v>
      </c>
      <c r="AR435" s="143" t="s">
        <v>191</v>
      </c>
      <c r="AT435" s="143" t="s">
        <v>186</v>
      </c>
      <c r="AU435" s="143" t="s">
        <v>78</v>
      </c>
      <c r="AY435" s="18" t="s">
        <v>184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8" t="s">
        <v>76</v>
      </c>
      <c r="BK435" s="144">
        <f>ROUND(I435*H435,2)</f>
        <v>0</v>
      </c>
      <c r="BL435" s="18" t="s">
        <v>191</v>
      </c>
      <c r="BM435" s="143" t="s">
        <v>4076</v>
      </c>
    </row>
    <row r="436" spans="2:65" s="1" customFormat="1" ht="19.5">
      <c r="B436" s="33"/>
      <c r="D436" s="145" t="s">
        <v>193</v>
      </c>
      <c r="F436" s="146" t="s">
        <v>1958</v>
      </c>
      <c r="I436" s="147"/>
      <c r="L436" s="33"/>
      <c r="M436" s="148"/>
      <c r="T436" s="54"/>
      <c r="AT436" s="18" t="s">
        <v>193</v>
      </c>
      <c r="AU436" s="18" t="s">
        <v>78</v>
      </c>
    </row>
    <row r="437" spans="2:65" s="1" customFormat="1">
      <c r="B437" s="33"/>
      <c r="D437" s="149" t="s">
        <v>195</v>
      </c>
      <c r="F437" s="150" t="s">
        <v>4077</v>
      </c>
      <c r="I437" s="147"/>
      <c r="L437" s="33"/>
      <c r="M437" s="148"/>
      <c r="T437" s="54"/>
      <c r="AT437" s="18" t="s">
        <v>195</v>
      </c>
      <c r="AU437" s="18" t="s">
        <v>78</v>
      </c>
    </row>
    <row r="438" spans="2:65" s="1" customFormat="1" ht="24.2" customHeight="1">
      <c r="B438" s="33"/>
      <c r="C438" s="132" t="s">
        <v>753</v>
      </c>
      <c r="D438" s="132" t="s">
        <v>186</v>
      </c>
      <c r="E438" s="133" t="s">
        <v>1960</v>
      </c>
      <c r="F438" s="134" t="s">
        <v>1961</v>
      </c>
      <c r="G438" s="135" t="s">
        <v>313</v>
      </c>
      <c r="H438" s="136">
        <v>132.24</v>
      </c>
      <c r="I438" s="137"/>
      <c r="J438" s="138">
        <f>ROUND(I438*H438,2)</f>
        <v>0</v>
      </c>
      <c r="K438" s="134" t="s">
        <v>190</v>
      </c>
      <c r="L438" s="33"/>
      <c r="M438" s="139" t="s">
        <v>19</v>
      </c>
      <c r="N438" s="140" t="s">
        <v>40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191</v>
      </c>
      <c r="AT438" s="143" t="s">
        <v>186</v>
      </c>
      <c r="AU438" s="143" t="s">
        <v>78</v>
      </c>
      <c r="AY438" s="18" t="s">
        <v>184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8" t="s">
        <v>76</v>
      </c>
      <c r="BK438" s="144">
        <f>ROUND(I438*H438,2)</f>
        <v>0</v>
      </c>
      <c r="BL438" s="18" t="s">
        <v>191</v>
      </c>
      <c r="BM438" s="143" t="s">
        <v>4078</v>
      </c>
    </row>
    <row r="439" spans="2:65" s="1" customFormat="1" ht="19.5">
      <c r="B439" s="33"/>
      <c r="D439" s="145" t="s">
        <v>193</v>
      </c>
      <c r="F439" s="146" t="s">
        <v>1963</v>
      </c>
      <c r="I439" s="147"/>
      <c r="L439" s="33"/>
      <c r="M439" s="148"/>
      <c r="T439" s="54"/>
      <c r="AT439" s="18" t="s">
        <v>193</v>
      </c>
      <c r="AU439" s="18" t="s">
        <v>78</v>
      </c>
    </row>
    <row r="440" spans="2:65" s="1" customFormat="1">
      <c r="B440" s="33"/>
      <c r="D440" s="149" t="s">
        <v>195</v>
      </c>
      <c r="F440" s="150" t="s">
        <v>1964</v>
      </c>
      <c r="I440" s="147"/>
      <c r="L440" s="33"/>
      <c r="M440" s="148"/>
      <c r="T440" s="54"/>
      <c r="AT440" s="18" t="s">
        <v>195</v>
      </c>
      <c r="AU440" s="18" t="s">
        <v>78</v>
      </c>
    </row>
    <row r="441" spans="2:65" s="12" customFormat="1">
      <c r="B441" s="151"/>
      <c r="D441" s="145" t="s">
        <v>197</v>
      </c>
      <c r="F441" s="153" t="s">
        <v>4079</v>
      </c>
      <c r="H441" s="154">
        <v>132.24</v>
      </c>
      <c r="I441" s="155"/>
      <c r="L441" s="151"/>
      <c r="M441" s="156"/>
      <c r="T441" s="157"/>
      <c r="AT441" s="152" t="s">
        <v>197</v>
      </c>
      <c r="AU441" s="152" t="s">
        <v>78</v>
      </c>
      <c r="AV441" s="12" t="s">
        <v>78</v>
      </c>
      <c r="AW441" s="12" t="s">
        <v>4</v>
      </c>
      <c r="AX441" s="12" t="s">
        <v>76</v>
      </c>
      <c r="AY441" s="152" t="s">
        <v>184</v>
      </c>
    </row>
    <row r="442" spans="2:65" s="1" customFormat="1" ht="33" customHeight="1">
      <c r="B442" s="33"/>
      <c r="C442" s="132" t="s">
        <v>771</v>
      </c>
      <c r="D442" s="132" t="s">
        <v>186</v>
      </c>
      <c r="E442" s="133" t="s">
        <v>1978</v>
      </c>
      <c r="F442" s="134" t="s">
        <v>1979</v>
      </c>
      <c r="G442" s="135" t="s">
        <v>313</v>
      </c>
      <c r="H442" s="136">
        <v>6.96</v>
      </c>
      <c r="I442" s="137"/>
      <c r="J442" s="138">
        <f>ROUND(I442*H442,2)</f>
        <v>0</v>
      </c>
      <c r="K442" s="134" t="s">
        <v>190</v>
      </c>
      <c r="L442" s="33"/>
      <c r="M442" s="139" t="s">
        <v>19</v>
      </c>
      <c r="N442" s="140" t="s">
        <v>40</v>
      </c>
      <c r="P442" s="141">
        <f>O442*H442</f>
        <v>0</v>
      </c>
      <c r="Q442" s="141">
        <v>0</v>
      </c>
      <c r="R442" s="141">
        <f>Q442*H442</f>
        <v>0</v>
      </c>
      <c r="S442" s="141">
        <v>0</v>
      </c>
      <c r="T442" s="142">
        <f>S442*H442</f>
        <v>0</v>
      </c>
      <c r="AR442" s="143" t="s">
        <v>191</v>
      </c>
      <c r="AT442" s="143" t="s">
        <v>186</v>
      </c>
      <c r="AU442" s="143" t="s">
        <v>78</v>
      </c>
      <c r="AY442" s="18" t="s">
        <v>184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8" t="s">
        <v>76</v>
      </c>
      <c r="BK442" s="144">
        <f>ROUND(I442*H442,2)</f>
        <v>0</v>
      </c>
      <c r="BL442" s="18" t="s">
        <v>191</v>
      </c>
      <c r="BM442" s="143" t="s">
        <v>4080</v>
      </c>
    </row>
    <row r="443" spans="2:65" s="1" customFormat="1" ht="29.25">
      <c r="B443" s="33"/>
      <c r="D443" s="145" t="s">
        <v>193</v>
      </c>
      <c r="F443" s="146" t="s">
        <v>1981</v>
      </c>
      <c r="I443" s="147"/>
      <c r="L443" s="33"/>
      <c r="M443" s="148"/>
      <c r="T443" s="54"/>
      <c r="AT443" s="18" t="s">
        <v>193</v>
      </c>
      <c r="AU443" s="18" t="s">
        <v>78</v>
      </c>
    </row>
    <row r="444" spans="2:65" s="1" customFormat="1">
      <c r="B444" s="33"/>
      <c r="D444" s="149" t="s">
        <v>195</v>
      </c>
      <c r="F444" s="150" t="s">
        <v>1982</v>
      </c>
      <c r="I444" s="147"/>
      <c r="L444" s="33"/>
      <c r="M444" s="148"/>
      <c r="T444" s="54"/>
      <c r="AT444" s="18" t="s">
        <v>195</v>
      </c>
      <c r="AU444" s="18" t="s">
        <v>78</v>
      </c>
    </row>
    <row r="445" spans="2:65" s="11" customFormat="1" ht="22.9" customHeight="1">
      <c r="B445" s="120"/>
      <c r="D445" s="121" t="s">
        <v>68</v>
      </c>
      <c r="E445" s="130" t="s">
        <v>1200</v>
      </c>
      <c r="F445" s="130" t="s">
        <v>1201</v>
      </c>
      <c r="I445" s="123"/>
      <c r="J445" s="131">
        <f>BK445</f>
        <v>0</v>
      </c>
      <c r="L445" s="120"/>
      <c r="M445" s="125"/>
      <c r="P445" s="126">
        <f>SUM(P446:P453)</f>
        <v>0</v>
      </c>
      <c r="R445" s="126">
        <f>SUM(R446:R453)</f>
        <v>0</v>
      </c>
      <c r="T445" s="127">
        <f>SUM(T446:T453)</f>
        <v>0</v>
      </c>
      <c r="AR445" s="121" t="s">
        <v>76</v>
      </c>
      <c r="AT445" s="128" t="s">
        <v>68</v>
      </c>
      <c r="AU445" s="128" t="s">
        <v>76</v>
      </c>
      <c r="AY445" s="121" t="s">
        <v>184</v>
      </c>
      <c r="BK445" s="129">
        <f>SUM(BK446:BK453)</f>
        <v>0</v>
      </c>
    </row>
    <row r="446" spans="2:65" s="1" customFormat="1" ht="24.2" customHeight="1">
      <c r="B446" s="33"/>
      <c r="C446" s="132" t="s">
        <v>789</v>
      </c>
      <c r="D446" s="132" t="s">
        <v>186</v>
      </c>
      <c r="E446" s="133" t="s">
        <v>4081</v>
      </c>
      <c r="F446" s="134" t="s">
        <v>4082</v>
      </c>
      <c r="G446" s="135" t="s">
        <v>313</v>
      </c>
      <c r="H446" s="136">
        <v>229.99700000000001</v>
      </c>
      <c r="I446" s="137"/>
      <c r="J446" s="138">
        <f>ROUND(I446*H446,2)</f>
        <v>0</v>
      </c>
      <c r="K446" s="134" t="s">
        <v>190</v>
      </c>
      <c r="L446" s="33"/>
      <c r="M446" s="139" t="s">
        <v>19</v>
      </c>
      <c r="N446" s="140" t="s">
        <v>40</v>
      </c>
      <c r="P446" s="141">
        <f>O446*H446</f>
        <v>0</v>
      </c>
      <c r="Q446" s="141">
        <v>0</v>
      </c>
      <c r="R446" s="141">
        <f>Q446*H446</f>
        <v>0</v>
      </c>
      <c r="S446" s="141">
        <v>0</v>
      </c>
      <c r="T446" s="142">
        <f>S446*H446</f>
        <v>0</v>
      </c>
      <c r="AR446" s="143" t="s">
        <v>191</v>
      </c>
      <c r="AT446" s="143" t="s">
        <v>186</v>
      </c>
      <c r="AU446" s="143" t="s">
        <v>78</v>
      </c>
      <c r="AY446" s="18" t="s">
        <v>184</v>
      </c>
      <c r="BE446" s="144">
        <f>IF(N446="základní",J446,0)</f>
        <v>0</v>
      </c>
      <c r="BF446" s="144">
        <f>IF(N446="snížená",J446,0)</f>
        <v>0</v>
      </c>
      <c r="BG446" s="144">
        <f>IF(N446="zákl. přenesená",J446,0)</f>
        <v>0</v>
      </c>
      <c r="BH446" s="144">
        <f>IF(N446="sníž. přenesená",J446,0)</f>
        <v>0</v>
      </c>
      <c r="BI446" s="144">
        <f>IF(N446="nulová",J446,0)</f>
        <v>0</v>
      </c>
      <c r="BJ446" s="18" t="s">
        <v>76</v>
      </c>
      <c r="BK446" s="144">
        <f>ROUND(I446*H446,2)</f>
        <v>0</v>
      </c>
      <c r="BL446" s="18" t="s">
        <v>191</v>
      </c>
      <c r="BM446" s="143" t="s">
        <v>4083</v>
      </c>
    </row>
    <row r="447" spans="2:65" s="1" customFormat="1" ht="19.5">
      <c r="B447" s="33"/>
      <c r="D447" s="145" t="s">
        <v>193</v>
      </c>
      <c r="F447" s="146" t="s">
        <v>4084</v>
      </c>
      <c r="I447" s="147"/>
      <c r="L447" s="33"/>
      <c r="M447" s="148"/>
      <c r="T447" s="54"/>
      <c r="AT447" s="18" t="s">
        <v>193</v>
      </c>
      <c r="AU447" s="18" t="s">
        <v>78</v>
      </c>
    </row>
    <row r="448" spans="2:65" s="1" customFormat="1">
      <c r="B448" s="33"/>
      <c r="D448" s="149" t="s">
        <v>195</v>
      </c>
      <c r="F448" s="150" t="s">
        <v>4085</v>
      </c>
      <c r="I448" s="147"/>
      <c r="L448" s="33"/>
      <c r="M448" s="148"/>
      <c r="T448" s="54"/>
      <c r="AT448" s="18" t="s">
        <v>195</v>
      </c>
      <c r="AU448" s="18" t="s">
        <v>78</v>
      </c>
    </row>
    <row r="449" spans="2:65" s="12" customFormat="1">
      <c r="B449" s="151"/>
      <c r="D449" s="145" t="s">
        <v>197</v>
      </c>
      <c r="E449" s="152" t="s">
        <v>19</v>
      </c>
      <c r="F449" s="153" t="s">
        <v>4086</v>
      </c>
      <c r="H449" s="154">
        <v>229.99700000000001</v>
      </c>
      <c r="I449" s="155"/>
      <c r="L449" s="151"/>
      <c r="M449" s="156"/>
      <c r="T449" s="157"/>
      <c r="AT449" s="152" t="s">
        <v>197</v>
      </c>
      <c r="AU449" s="152" t="s">
        <v>78</v>
      </c>
      <c r="AV449" s="12" t="s">
        <v>78</v>
      </c>
      <c r="AW449" s="12" t="s">
        <v>31</v>
      </c>
      <c r="AX449" s="12" t="s">
        <v>76</v>
      </c>
      <c r="AY449" s="152" t="s">
        <v>184</v>
      </c>
    </row>
    <row r="450" spans="2:65" s="1" customFormat="1" ht="24.2" customHeight="1">
      <c r="B450" s="33"/>
      <c r="C450" s="132" t="s">
        <v>795</v>
      </c>
      <c r="D450" s="132" t="s">
        <v>186</v>
      </c>
      <c r="E450" s="133" t="s">
        <v>4087</v>
      </c>
      <c r="F450" s="134" t="s">
        <v>4088</v>
      </c>
      <c r="G450" s="135" t="s">
        <v>313</v>
      </c>
      <c r="H450" s="136">
        <v>8.1869999999999994</v>
      </c>
      <c r="I450" s="137"/>
      <c r="J450" s="138">
        <f>ROUND(I450*H450,2)</f>
        <v>0</v>
      </c>
      <c r="K450" s="134" t="s">
        <v>190</v>
      </c>
      <c r="L450" s="33"/>
      <c r="M450" s="139" t="s">
        <v>19</v>
      </c>
      <c r="N450" s="140" t="s">
        <v>40</v>
      </c>
      <c r="P450" s="141">
        <f>O450*H450</f>
        <v>0</v>
      </c>
      <c r="Q450" s="141">
        <v>0</v>
      </c>
      <c r="R450" s="141">
        <f>Q450*H450</f>
        <v>0</v>
      </c>
      <c r="S450" s="141">
        <v>0</v>
      </c>
      <c r="T450" s="142">
        <f>S450*H450</f>
        <v>0</v>
      </c>
      <c r="AR450" s="143" t="s">
        <v>191</v>
      </c>
      <c r="AT450" s="143" t="s">
        <v>186</v>
      </c>
      <c r="AU450" s="143" t="s">
        <v>78</v>
      </c>
      <c r="AY450" s="18" t="s">
        <v>184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8" t="s">
        <v>76</v>
      </c>
      <c r="BK450" s="144">
        <f>ROUND(I450*H450,2)</f>
        <v>0</v>
      </c>
      <c r="BL450" s="18" t="s">
        <v>191</v>
      </c>
      <c r="BM450" s="143" t="s">
        <v>4089</v>
      </c>
    </row>
    <row r="451" spans="2:65" s="1" customFormat="1" ht="29.25">
      <c r="B451" s="33"/>
      <c r="D451" s="145" t="s">
        <v>193</v>
      </c>
      <c r="F451" s="146" t="s">
        <v>4090</v>
      </c>
      <c r="I451" s="147"/>
      <c r="L451" s="33"/>
      <c r="M451" s="148"/>
      <c r="T451" s="54"/>
      <c r="AT451" s="18" t="s">
        <v>193</v>
      </c>
      <c r="AU451" s="18" t="s">
        <v>78</v>
      </c>
    </row>
    <row r="452" spans="2:65" s="1" customFormat="1">
      <c r="B452" s="33"/>
      <c r="D452" s="149" t="s">
        <v>195</v>
      </c>
      <c r="F452" s="150" t="s">
        <v>4091</v>
      </c>
      <c r="I452" s="147"/>
      <c r="L452" s="33"/>
      <c r="M452" s="148"/>
      <c r="T452" s="54"/>
      <c r="AT452" s="18" t="s">
        <v>195</v>
      </c>
      <c r="AU452" s="18" t="s">
        <v>78</v>
      </c>
    </row>
    <row r="453" spans="2:65" s="12" customFormat="1">
      <c r="B453" s="151"/>
      <c r="D453" s="145" t="s">
        <v>197</v>
      </c>
      <c r="E453" s="152" t="s">
        <v>19</v>
      </c>
      <c r="F453" s="153" t="s">
        <v>4092</v>
      </c>
      <c r="H453" s="154">
        <v>8.1869999999999994</v>
      </c>
      <c r="I453" s="155"/>
      <c r="L453" s="151"/>
      <c r="M453" s="156"/>
      <c r="T453" s="157"/>
      <c r="AT453" s="152" t="s">
        <v>197</v>
      </c>
      <c r="AU453" s="152" t="s">
        <v>78</v>
      </c>
      <c r="AV453" s="12" t="s">
        <v>78</v>
      </c>
      <c r="AW453" s="12" t="s">
        <v>31</v>
      </c>
      <c r="AX453" s="12" t="s">
        <v>76</v>
      </c>
      <c r="AY453" s="152" t="s">
        <v>184</v>
      </c>
    </row>
    <row r="454" spans="2:65" s="11" customFormat="1" ht="25.9" customHeight="1">
      <c r="B454" s="120"/>
      <c r="D454" s="121" t="s">
        <v>68</v>
      </c>
      <c r="E454" s="122" t="s">
        <v>1244</v>
      </c>
      <c r="F454" s="122" t="s">
        <v>2042</v>
      </c>
      <c r="I454" s="123"/>
      <c r="J454" s="124">
        <f>BK454</f>
        <v>0</v>
      </c>
      <c r="L454" s="120"/>
      <c r="M454" s="125"/>
      <c r="P454" s="126">
        <f>P455+P462</f>
        <v>0</v>
      </c>
      <c r="R454" s="126">
        <f>R455+R462</f>
        <v>5.4154000000000001E-2</v>
      </c>
      <c r="T454" s="127">
        <f>T455+T462</f>
        <v>0</v>
      </c>
      <c r="AR454" s="121" t="s">
        <v>78</v>
      </c>
      <c r="AT454" s="128" t="s">
        <v>68</v>
      </c>
      <c r="AU454" s="128" t="s">
        <v>69</v>
      </c>
      <c r="AY454" s="121" t="s">
        <v>184</v>
      </c>
      <c r="BK454" s="129">
        <f>BK455+BK462</f>
        <v>0</v>
      </c>
    </row>
    <row r="455" spans="2:65" s="11" customFormat="1" ht="22.9" customHeight="1">
      <c r="B455" s="120"/>
      <c r="D455" s="121" t="s">
        <v>68</v>
      </c>
      <c r="E455" s="130" t="s">
        <v>2043</v>
      </c>
      <c r="F455" s="130" t="s">
        <v>2044</v>
      </c>
      <c r="I455" s="123"/>
      <c r="J455" s="131">
        <f>BK455</f>
        <v>0</v>
      </c>
      <c r="L455" s="120"/>
      <c r="M455" s="125"/>
      <c r="P455" s="126">
        <f>SUM(P456:P461)</f>
        <v>0</v>
      </c>
      <c r="R455" s="126">
        <f>SUM(R456:R461)</f>
        <v>5.0273999999999999E-2</v>
      </c>
      <c r="T455" s="127">
        <f>SUM(T456:T461)</f>
        <v>0</v>
      </c>
      <c r="AR455" s="121" t="s">
        <v>78</v>
      </c>
      <c r="AT455" s="128" t="s">
        <v>68</v>
      </c>
      <c r="AU455" s="128" t="s">
        <v>76</v>
      </c>
      <c r="AY455" s="121" t="s">
        <v>184</v>
      </c>
      <c r="BK455" s="129">
        <f>SUM(BK456:BK461)</f>
        <v>0</v>
      </c>
    </row>
    <row r="456" spans="2:65" s="1" customFormat="1" ht="21.75" customHeight="1">
      <c r="B456" s="33"/>
      <c r="C456" s="132" t="s">
        <v>810</v>
      </c>
      <c r="D456" s="132" t="s">
        <v>186</v>
      </c>
      <c r="E456" s="133" t="s">
        <v>4093</v>
      </c>
      <c r="F456" s="134" t="s">
        <v>4094</v>
      </c>
      <c r="G456" s="135" t="s">
        <v>328</v>
      </c>
      <c r="H456" s="136">
        <v>3.8</v>
      </c>
      <c r="I456" s="137"/>
      <c r="J456" s="138">
        <f>ROUND(I456*H456,2)</f>
        <v>0</v>
      </c>
      <c r="K456" s="134" t="s">
        <v>190</v>
      </c>
      <c r="L456" s="33"/>
      <c r="M456" s="139" t="s">
        <v>19</v>
      </c>
      <c r="N456" s="140" t="s">
        <v>40</v>
      </c>
      <c r="P456" s="141">
        <f>O456*H456</f>
        <v>0</v>
      </c>
      <c r="Q456" s="141">
        <v>1.323E-2</v>
      </c>
      <c r="R456" s="141">
        <f>Q456*H456</f>
        <v>5.0273999999999999E-2</v>
      </c>
      <c r="S456" s="141">
        <v>0</v>
      </c>
      <c r="T456" s="142">
        <f>S456*H456</f>
        <v>0</v>
      </c>
      <c r="AR456" s="143" t="s">
        <v>303</v>
      </c>
      <c r="AT456" s="143" t="s">
        <v>186</v>
      </c>
      <c r="AU456" s="143" t="s">
        <v>78</v>
      </c>
      <c r="AY456" s="18" t="s">
        <v>184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8" t="s">
        <v>76</v>
      </c>
      <c r="BK456" s="144">
        <f>ROUND(I456*H456,2)</f>
        <v>0</v>
      </c>
      <c r="BL456" s="18" t="s">
        <v>303</v>
      </c>
      <c r="BM456" s="143" t="s">
        <v>4095</v>
      </c>
    </row>
    <row r="457" spans="2:65" s="1" customFormat="1">
      <c r="B457" s="33"/>
      <c r="D457" s="145" t="s">
        <v>193</v>
      </c>
      <c r="F457" s="146" t="s">
        <v>4096</v>
      </c>
      <c r="I457" s="147"/>
      <c r="L457" s="33"/>
      <c r="M457" s="148"/>
      <c r="T457" s="54"/>
      <c r="AT457" s="18" t="s">
        <v>193</v>
      </c>
      <c r="AU457" s="18" t="s">
        <v>78</v>
      </c>
    </row>
    <row r="458" spans="2:65" s="1" customFormat="1">
      <c r="B458" s="33"/>
      <c r="D458" s="149" t="s">
        <v>195</v>
      </c>
      <c r="F458" s="150" t="s">
        <v>4097</v>
      </c>
      <c r="I458" s="147"/>
      <c r="L458" s="33"/>
      <c r="M458" s="148"/>
      <c r="T458" s="54"/>
      <c r="AT458" s="18" t="s">
        <v>195</v>
      </c>
      <c r="AU458" s="18" t="s">
        <v>78</v>
      </c>
    </row>
    <row r="459" spans="2:65" s="12" customFormat="1">
      <c r="B459" s="151"/>
      <c r="D459" s="145" t="s">
        <v>197</v>
      </c>
      <c r="E459" s="152" t="s">
        <v>19</v>
      </c>
      <c r="F459" s="153" t="s">
        <v>4098</v>
      </c>
      <c r="H459" s="154">
        <v>2.4</v>
      </c>
      <c r="I459" s="155"/>
      <c r="L459" s="151"/>
      <c r="M459" s="156"/>
      <c r="T459" s="157"/>
      <c r="AT459" s="152" t="s">
        <v>197</v>
      </c>
      <c r="AU459" s="152" t="s">
        <v>78</v>
      </c>
      <c r="AV459" s="12" t="s">
        <v>78</v>
      </c>
      <c r="AW459" s="12" t="s">
        <v>31</v>
      </c>
      <c r="AX459" s="12" t="s">
        <v>69</v>
      </c>
      <c r="AY459" s="152" t="s">
        <v>184</v>
      </c>
    </row>
    <row r="460" spans="2:65" s="12" customFormat="1">
      <c r="B460" s="151"/>
      <c r="D460" s="145" t="s">
        <v>197</v>
      </c>
      <c r="E460" s="152" t="s">
        <v>19</v>
      </c>
      <c r="F460" s="153" t="s">
        <v>4099</v>
      </c>
      <c r="H460" s="154">
        <v>1.4</v>
      </c>
      <c r="I460" s="155"/>
      <c r="L460" s="151"/>
      <c r="M460" s="156"/>
      <c r="T460" s="157"/>
      <c r="AT460" s="152" t="s">
        <v>197</v>
      </c>
      <c r="AU460" s="152" t="s">
        <v>78</v>
      </c>
      <c r="AV460" s="12" t="s">
        <v>78</v>
      </c>
      <c r="AW460" s="12" t="s">
        <v>31</v>
      </c>
      <c r="AX460" s="12" t="s">
        <v>69</v>
      </c>
      <c r="AY460" s="152" t="s">
        <v>184</v>
      </c>
    </row>
    <row r="461" spans="2:65" s="13" customFormat="1">
      <c r="B461" s="158"/>
      <c r="D461" s="145" t="s">
        <v>197</v>
      </c>
      <c r="E461" s="159" t="s">
        <v>19</v>
      </c>
      <c r="F461" s="160" t="s">
        <v>205</v>
      </c>
      <c r="H461" s="161">
        <v>3.8</v>
      </c>
      <c r="I461" s="162"/>
      <c r="L461" s="158"/>
      <c r="M461" s="163"/>
      <c r="T461" s="164"/>
      <c r="AT461" s="159" t="s">
        <v>197</v>
      </c>
      <c r="AU461" s="159" t="s">
        <v>78</v>
      </c>
      <c r="AV461" s="13" t="s">
        <v>191</v>
      </c>
      <c r="AW461" s="13" t="s">
        <v>31</v>
      </c>
      <c r="AX461" s="13" t="s">
        <v>76</v>
      </c>
      <c r="AY461" s="159" t="s">
        <v>184</v>
      </c>
    </row>
    <row r="462" spans="2:65" s="11" customFormat="1" ht="22.9" customHeight="1">
      <c r="B462" s="120"/>
      <c r="D462" s="121" t="s">
        <v>68</v>
      </c>
      <c r="E462" s="130" t="s">
        <v>4100</v>
      </c>
      <c r="F462" s="130" t="s">
        <v>4101</v>
      </c>
      <c r="I462" s="123"/>
      <c r="J462" s="131">
        <f>BK462</f>
        <v>0</v>
      </c>
      <c r="L462" s="120"/>
      <c r="M462" s="125"/>
      <c r="P462" s="126">
        <f>SUM(P463:P478)</f>
        <v>0</v>
      </c>
      <c r="R462" s="126">
        <f>SUM(R463:R478)</f>
        <v>3.8800000000000002E-3</v>
      </c>
      <c r="T462" s="127">
        <f>SUM(T463:T478)</f>
        <v>0</v>
      </c>
      <c r="AR462" s="121" t="s">
        <v>78</v>
      </c>
      <c r="AT462" s="128" t="s">
        <v>68</v>
      </c>
      <c r="AU462" s="128" t="s">
        <v>76</v>
      </c>
      <c r="AY462" s="121" t="s">
        <v>184</v>
      </c>
      <c r="BK462" s="129">
        <f>SUM(BK463:BK478)</f>
        <v>0</v>
      </c>
    </row>
    <row r="463" spans="2:65" s="1" customFormat="1" ht="24.2" customHeight="1">
      <c r="B463" s="33"/>
      <c r="C463" s="132" t="s">
        <v>819</v>
      </c>
      <c r="D463" s="132" t="s">
        <v>186</v>
      </c>
      <c r="E463" s="133" t="s">
        <v>4102</v>
      </c>
      <c r="F463" s="134" t="s">
        <v>4103</v>
      </c>
      <c r="G463" s="135" t="s">
        <v>328</v>
      </c>
      <c r="H463" s="136">
        <v>2</v>
      </c>
      <c r="I463" s="137"/>
      <c r="J463" s="138">
        <f>ROUND(I463*H463,2)</f>
        <v>0</v>
      </c>
      <c r="K463" s="134" t="s">
        <v>190</v>
      </c>
      <c r="L463" s="33"/>
      <c r="M463" s="139" t="s">
        <v>19</v>
      </c>
      <c r="N463" s="140" t="s">
        <v>40</v>
      </c>
      <c r="P463" s="141">
        <f>O463*H463</f>
        <v>0</v>
      </c>
      <c r="Q463" s="141">
        <v>1.2600000000000001E-3</v>
      </c>
      <c r="R463" s="141">
        <f>Q463*H463</f>
        <v>2.5200000000000001E-3</v>
      </c>
      <c r="S463" s="141">
        <v>0</v>
      </c>
      <c r="T463" s="142">
        <f>S463*H463</f>
        <v>0</v>
      </c>
      <c r="AR463" s="143" t="s">
        <v>303</v>
      </c>
      <c r="AT463" s="143" t="s">
        <v>186</v>
      </c>
      <c r="AU463" s="143" t="s">
        <v>78</v>
      </c>
      <c r="AY463" s="18" t="s">
        <v>184</v>
      </c>
      <c r="BE463" s="144">
        <f>IF(N463="základní",J463,0)</f>
        <v>0</v>
      </c>
      <c r="BF463" s="144">
        <f>IF(N463="snížená",J463,0)</f>
        <v>0</v>
      </c>
      <c r="BG463" s="144">
        <f>IF(N463="zákl. přenesená",J463,0)</f>
        <v>0</v>
      </c>
      <c r="BH463" s="144">
        <f>IF(N463="sníž. přenesená",J463,0)</f>
        <v>0</v>
      </c>
      <c r="BI463" s="144">
        <f>IF(N463="nulová",J463,0)</f>
        <v>0</v>
      </c>
      <c r="BJ463" s="18" t="s">
        <v>76</v>
      </c>
      <c r="BK463" s="144">
        <f>ROUND(I463*H463,2)</f>
        <v>0</v>
      </c>
      <c r="BL463" s="18" t="s">
        <v>303</v>
      </c>
      <c r="BM463" s="143" t="s">
        <v>4104</v>
      </c>
    </row>
    <row r="464" spans="2:65" s="1" customFormat="1" ht="19.5">
      <c r="B464" s="33"/>
      <c r="D464" s="145" t="s">
        <v>193</v>
      </c>
      <c r="F464" s="146" t="s">
        <v>4105</v>
      </c>
      <c r="I464" s="147"/>
      <c r="L464" s="33"/>
      <c r="M464" s="148"/>
      <c r="T464" s="54"/>
      <c r="AT464" s="18" t="s">
        <v>193</v>
      </c>
      <c r="AU464" s="18" t="s">
        <v>78</v>
      </c>
    </row>
    <row r="465" spans="2:65" s="1" customFormat="1">
      <c r="B465" s="33"/>
      <c r="D465" s="149" t="s">
        <v>195</v>
      </c>
      <c r="F465" s="150" t="s">
        <v>4106</v>
      </c>
      <c r="I465" s="147"/>
      <c r="L465" s="33"/>
      <c r="M465" s="148"/>
      <c r="T465" s="54"/>
      <c r="AT465" s="18" t="s">
        <v>195</v>
      </c>
      <c r="AU465" s="18" t="s">
        <v>78</v>
      </c>
    </row>
    <row r="466" spans="2:65" s="1" customFormat="1" ht="24.2" customHeight="1">
      <c r="B466" s="33"/>
      <c r="C466" s="132" t="s">
        <v>826</v>
      </c>
      <c r="D466" s="132" t="s">
        <v>186</v>
      </c>
      <c r="E466" s="133" t="s">
        <v>4107</v>
      </c>
      <c r="F466" s="134" t="s">
        <v>4108</v>
      </c>
      <c r="G466" s="135" t="s">
        <v>509</v>
      </c>
      <c r="H466" s="136">
        <v>1</v>
      </c>
      <c r="I466" s="137"/>
      <c r="J466" s="138">
        <f>ROUND(I466*H466,2)</f>
        <v>0</v>
      </c>
      <c r="K466" s="134" t="s">
        <v>190</v>
      </c>
      <c r="L466" s="33"/>
      <c r="M466" s="139" t="s">
        <v>19</v>
      </c>
      <c r="N466" s="140" t="s">
        <v>40</v>
      </c>
      <c r="P466" s="141">
        <f>O466*H466</f>
        <v>0</v>
      </c>
      <c r="Q466" s="141">
        <v>2.5999999999999998E-4</v>
      </c>
      <c r="R466" s="141">
        <f>Q466*H466</f>
        <v>2.5999999999999998E-4</v>
      </c>
      <c r="S466" s="141">
        <v>0</v>
      </c>
      <c r="T466" s="142">
        <f>S466*H466</f>
        <v>0</v>
      </c>
      <c r="AR466" s="143" t="s">
        <v>303</v>
      </c>
      <c r="AT466" s="143" t="s">
        <v>186</v>
      </c>
      <c r="AU466" s="143" t="s">
        <v>78</v>
      </c>
      <c r="AY466" s="18" t="s">
        <v>184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8" t="s">
        <v>76</v>
      </c>
      <c r="BK466" s="144">
        <f>ROUND(I466*H466,2)</f>
        <v>0</v>
      </c>
      <c r="BL466" s="18" t="s">
        <v>303</v>
      </c>
      <c r="BM466" s="143" t="s">
        <v>4109</v>
      </c>
    </row>
    <row r="467" spans="2:65" s="1" customFormat="1" ht="19.5">
      <c r="B467" s="33"/>
      <c r="D467" s="145" t="s">
        <v>193</v>
      </c>
      <c r="F467" s="146" t="s">
        <v>4110</v>
      </c>
      <c r="I467" s="147"/>
      <c r="L467" s="33"/>
      <c r="M467" s="148"/>
      <c r="T467" s="54"/>
      <c r="AT467" s="18" t="s">
        <v>193</v>
      </c>
      <c r="AU467" s="18" t="s">
        <v>78</v>
      </c>
    </row>
    <row r="468" spans="2:65" s="1" customFormat="1">
      <c r="B468" s="33"/>
      <c r="D468" s="149" t="s">
        <v>195</v>
      </c>
      <c r="F468" s="150" t="s">
        <v>4111</v>
      </c>
      <c r="I468" s="147"/>
      <c r="L468" s="33"/>
      <c r="M468" s="148"/>
      <c r="T468" s="54"/>
      <c r="AT468" s="18" t="s">
        <v>195</v>
      </c>
      <c r="AU468" s="18" t="s">
        <v>78</v>
      </c>
    </row>
    <row r="469" spans="2:65" s="1" customFormat="1" ht="16.5" customHeight="1">
      <c r="B469" s="33"/>
      <c r="C469" s="132" t="s">
        <v>832</v>
      </c>
      <c r="D469" s="132" t="s">
        <v>186</v>
      </c>
      <c r="E469" s="133" t="s">
        <v>4112</v>
      </c>
      <c r="F469" s="134" t="s">
        <v>4113</v>
      </c>
      <c r="G469" s="135" t="s">
        <v>509</v>
      </c>
      <c r="H469" s="136">
        <v>1</v>
      </c>
      <c r="I469" s="137"/>
      <c r="J469" s="138">
        <f>ROUND(I469*H469,2)</f>
        <v>0</v>
      </c>
      <c r="K469" s="134" t="s">
        <v>190</v>
      </c>
      <c r="L469" s="33"/>
      <c r="M469" s="139" t="s">
        <v>19</v>
      </c>
      <c r="N469" s="140" t="s">
        <v>40</v>
      </c>
      <c r="P469" s="141">
        <f>O469*H469</f>
        <v>0</v>
      </c>
      <c r="Q469" s="141">
        <v>7.2000000000000005E-4</v>
      </c>
      <c r="R469" s="141">
        <f>Q469*H469</f>
        <v>7.2000000000000005E-4</v>
      </c>
      <c r="S469" s="141">
        <v>0</v>
      </c>
      <c r="T469" s="142">
        <f>S469*H469</f>
        <v>0</v>
      </c>
      <c r="AR469" s="143" t="s">
        <v>303</v>
      </c>
      <c r="AT469" s="143" t="s">
        <v>186</v>
      </c>
      <c r="AU469" s="143" t="s">
        <v>78</v>
      </c>
      <c r="AY469" s="18" t="s">
        <v>184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8" t="s">
        <v>76</v>
      </c>
      <c r="BK469" s="144">
        <f>ROUND(I469*H469,2)</f>
        <v>0</v>
      </c>
      <c r="BL469" s="18" t="s">
        <v>303</v>
      </c>
      <c r="BM469" s="143" t="s">
        <v>4114</v>
      </c>
    </row>
    <row r="470" spans="2:65" s="1" customFormat="1" ht="19.5">
      <c r="B470" s="33"/>
      <c r="D470" s="145" t="s">
        <v>193</v>
      </c>
      <c r="F470" s="146" t="s">
        <v>4115</v>
      </c>
      <c r="I470" s="147"/>
      <c r="L470" s="33"/>
      <c r="M470" s="148"/>
      <c r="T470" s="54"/>
      <c r="AT470" s="18" t="s">
        <v>193</v>
      </c>
      <c r="AU470" s="18" t="s">
        <v>78</v>
      </c>
    </row>
    <row r="471" spans="2:65" s="1" customFormat="1">
      <c r="B471" s="33"/>
      <c r="D471" s="149" t="s">
        <v>195</v>
      </c>
      <c r="F471" s="150" t="s">
        <v>4116</v>
      </c>
      <c r="I471" s="147"/>
      <c r="L471" s="33"/>
      <c r="M471" s="148"/>
      <c r="T471" s="54"/>
      <c r="AT471" s="18" t="s">
        <v>195</v>
      </c>
      <c r="AU471" s="18" t="s">
        <v>78</v>
      </c>
    </row>
    <row r="472" spans="2:65" s="1" customFormat="1" ht="24.2" customHeight="1">
      <c r="B472" s="33"/>
      <c r="C472" s="132" t="s">
        <v>852</v>
      </c>
      <c r="D472" s="132" t="s">
        <v>186</v>
      </c>
      <c r="E472" s="133" t="s">
        <v>4117</v>
      </c>
      <c r="F472" s="134" t="s">
        <v>4118</v>
      </c>
      <c r="G472" s="135" t="s">
        <v>328</v>
      </c>
      <c r="H472" s="136">
        <v>2</v>
      </c>
      <c r="I472" s="137"/>
      <c r="J472" s="138">
        <f>ROUND(I472*H472,2)</f>
        <v>0</v>
      </c>
      <c r="K472" s="134" t="s">
        <v>190</v>
      </c>
      <c r="L472" s="33"/>
      <c r="M472" s="139" t="s">
        <v>19</v>
      </c>
      <c r="N472" s="140" t="s">
        <v>40</v>
      </c>
      <c r="P472" s="141">
        <f>O472*H472</f>
        <v>0</v>
      </c>
      <c r="Q472" s="141">
        <v>1.9000000000000001E-4</v>
      </c>
      <c r="R472" s="141">
        <f>Q472*H472</f>
        <v>3.8000000000000002E-4</v>
      </c>
      <c r="S472" s="141">
        <v>0</v>
      </c>
      <c r="T472" s="142">
        <f>S472*H472</f>
        <v>0</v>
      </c>
      <c r="AR472" s="143" t="s">
        <v>303</v>
      </c>
      <c r="AT472" s="143" t="s">
        <v>186</v>
      </c>
      <c r="AU472" s="143" t="s">
        <v>78</v>
      </c>
      <c r="AY472" s="18" t="s">
        <v>184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8" t="s">
        <v>76</v>
      </c>
      <c r="BK472" s="144">
        <f>ROUND(I472*H472,2)</f>
        <v>0</v>
      </c>
      <c r="BL472" s="18" t="s">
        <v>303</v>
      </c>
      <c r="BM472" s="143" t="s">
        <v>4119</v>
      </c>
    </row>
    <row r="473" spans="2:65" s="1" customFormat="1" ht="19.5">
      <c r="B473" s="33"/>
      <c r="D473" s="145" t="s">
        <v>193</v>
      </c>
      <c r="F473" s="146" t="s">
        <v>4120</v>
      </c>
      <c r="I473" s="147"/>
      <c r="L473" s="33"/>
      <c r="M473" s="148"/>
      <c r="T473" s="54"/>
      <c r="AT473" s="18" t="s">
        <v>193</v>
      </c>
      <c r="AU473" s="18" t="s">
        <v>78</v>
      </c>
    </row>
    <row r="474" spans="2:65" s="1" customFormat="1">
      <c r="B474" s="33"/>
      <c r="D474" s="149" t="s">
        <v>195</v>
      </c>
      <c r="F474" s="150" t="s">
        <v>4121</v>
      </c>
      <c r="I474" s="147"/>
      <c r="L474" s="33"/>
      <c r="M474" s="148"/>
      <c r="T474" s="54"/>
      <c r="AT474" s="18" t="s">
        <v>195</v>
      </c>
      <c r="AU474" s="18" t="s">
        <v>78</v>
      </c>
    </row>
    <row r="475" spans="2:65" s="12" customFormat="1">
      <c r="B475" s="151"/>
      <c r="D475" s="145" t="s">
        <v>197</v>
      </c>
      <c r="E475" s="152" t="s">
        <v>19</v>
      </c>
      <c r="F475" s="153" t="s">
        <v>78</v>
      </c>
      <c r="H475" s="154">
        <v>2</v>
      </c>
      <c r="I475" s="155"/>
      <c r="L475" s="151"/>
      <c r="M475" s="156"/>
      <c r="T475" s="157"/>
      <c r="AT475" s="152" t="s">
        <v>197</v>
      </c>
      <c r="AU475" s="152" t="s">
        <v>78</v>
      </c>
      <c r="AV475" s="12" t="s">
        <v>78</v>
      </c>
      <c r="AW475" s="12" t="s">
        <v>31</v>
      </c>
      <c r="AX475" s="12" t="s">
        <v>76</v>
      </c>
      <c r="AY475" s="152" t="s">
        <v>184</v>
      </c>
    </row>
    <row r="476" spans="2:65" s="1" customFormat="1" ht="24.2" customHeight="1">
      <c r="B476" s="33"/>
      <c r="C476" s="132" t="s">
        <v>860</v>
      </c>
      <c r="D476" s="132" t="s">
        <v>186</v>
      </c>
      <c r="E476" s="133" t="s">
        <v>4122</v>
      </c>
      <c r="F476" s="134" t="s">
        <v>4123</v>
      </c>
      <c r="G476" s="135" t="s">
        <v>313</v>
      </c>
      <c r="H476" s="136">
        <v>4.0000000000000001E-3</v>
      </c>
      <c r="I476" s="137"/>
      <c r="J476" s="138">
        <f>ROUND(I476*H476,2)</f>
        <v>0</v>
      </c>
      <c r="K476" s="134" t="s">
        <v>190</v>
      </c>
      <c r="L476" s="33"/>
      <c r="M476" s="139" t="s">
        <v>19</v>
      </c>
      <c r="N476" s="140" t="s">
        <v>40</v>
      </c>
      <c r="P476" s="141">
        <f>O476*H476</f>
        <v>0</v>
      </c>
      <c r="Q476" s="141">
        <v>0</v>
      </c>
      <c r="R476" s="141">
        <f>Q476*H476</f>
        <v>0</v>
      </c>
      <c r="S476" s="141">
        <v>0</v>
      </c>
      <c r="T476" s="142">
        <f>S476*H476</f>
        <v>0</v>
      </c>
      <c r="AR476" s="143" t="s">
        <v>303</v>
      </c>
      <c r="AT476" s="143" t="s">
        <v>186</v>
      </c>
      <c r="AU476" s="143" t="s">
        <v>78</v>
      </c>
      <c r="AY476" s="18" t="s">
        <v>184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8" t="s">
        <v>76</v>
      </c>
      <c r="BK476" s="144">
        <f>ROUND(I476*H476,2)</f>
        <v>0</v>
      </c>
      <c r="BL476" s="18" t="s">
        <v>303</v>
      </c>
      <c r="BM476" s="143" t="s">
        <v>4124</v>
      </c>
    </row>
    <row r="477" spans="2:65" s="1" customFormat="1" ht="29.25">
      <c r="B477" s="33"/>
      <c r="D477" s="145" t="s">
        <v>193</v>
      </c>
      <c r="F477" s="146" t="s">
        <v>4125</v>
      </c>
      <c r="I477" s="147"/>
      <c r="L477" s="33"/>
      <c r="M477" s="148"/>
      <c r="T477" s="54"/>
      <c r="AT477" s="18" t="s">
        <v>193</v>
      </c>
      <c r="AU477" s="18" t="s">
        <v>78</v>
      </c>
    </row>
    <row r="478" spans="2:65" s="1" customFormat="1">
      <c r="B478" s="33"/>
      <c r="D478" s="149" t="s">
        <v>195</v>
      </c>
      <c r="F478" s="150" t="s">
        <v>4126</v>
      </c>
      <c r="I478" s="147"/>
      <c r="L478" s="33"/>
      <c r="M478" s="192"/>
      <c r="N478" s="193"/>
      <c r="O478" s="193"/>
      <c r="P478" s="193"/>
      <c r="Q478" s="193"/>
      <c r="R478" s="193"/>
      <c r="S478" s="193"/>
      <c r="T478" s="194"/>
      <c r="AT478" s="18" t="s">
        <v>195</v>
      </c>
      <c r="AU478" s="18" t="s">
        <v>78</v>
      </c>
    </row>
    <row r="479" spans="2:65" s="1" customFormat="1" ht="6.95" customHeight="1">
      <c r="B479" s="42"/>
      <c r="C479" s="43"/>
      <c r="D479" s="43"/>
      <c r="E479" s="43"/>
      <c r="F479" s="43"/>
      <c r="G479" s="43"/>
      <c r="H479" s="43"/>
      <c r="I479" s="43"/>
      <c r="J479" s="43"/>
      <c r="K479" s="43"/>
      <c r="L479" s="33"/>
    </row>
  </sheetData>
  <sheetProtection algorithmName="SHA-512" hashValue="IsDhuayDZKsCwqUQACLuSdKNqwHoqwXz33qeU2Y4aKhVol/k22z/iCSpENWKOXuJxKCdopFBbcovoJMm1XbKzw==" saltValue="BXW676SpVca8UmKNL0oPJsoJIj9hCVk6rrwBxl6AFaa7XYNs6ICnwEArwxjkB1x3W/pJ+St5uArHfoRf5iMW4Q==" spinCount="100000" sheet="1" objects="1" scenarios="1" formatColumns="0" formatRows="0" autoFilter="0"/>
  <autoFilter ref="C98:K478" xr:uid="{00000000-0009-0000-0000-00000D000000}"/>
  <mergeCells count="12">
    <mergeCell ref="E91:H91"/>
    <mergeCell ref="L2:V2"/>
    <mergeCell ref="E50:H50"/>
    <mergeCell ref="E52:H52"/>
    <mergeCell ref="E54:H54"/>
    <mergeCell ref="E87:H87"/>
    <mergeCell ref="E89:H89"/>
    <mergeCell ref="E7:H7"/>
    <mergeCell ref="E9:H9"/>
    <mergeCell ref="E11:H11"/>
    <mergeCell ref="E20:H20"/>
    <mergeCell ref="E29:H29"/>
  </mergeCells>
  <hyperlinks>
    <hyperlink ref="F104" r:id="rId1" xr:uid="{00000000-0004-0000-0D00-000000000000}"/>
    <hyperlink ref="F112" r:id="rId2" xr:uid="{00000000-0004-0000-0D00-000001000000}"/>
    <hyperlink ref="F117" r:id="rId3" xr:uid="{00000000-0004-0000-0D00-000002000000}"/>
    <hyperlink ref="F126" r:id="rId4" xr:uid="{00000000-0004-0000-0D00-000003000000}"/>
    <hyperlink ref="F130" r:id="rId5" xr:uid="{00000000-0004-0000-0D00-000004000000}"/>
    <hyperlink ref="F134" r:id="rId6" xr:uid="{00000000-0004-0000-0D00-000005000000}"/>
    <hyperlink ref="F141" r:id="rId7" xr:uid="{00000000-0004-0000-0D00-000006000000}"/>
    <hyperlink ref="F145" r:id="rId8" xr:uid="{00000000-0004-0000-0D00-000007000000}"/>
    <hyperlink ref="F149" r:id="rId9" xr:uid="{00000000-0004-0000-0D00-000008000000}"/>
    <hyperlink ref="F156" r:id="rId10" xr:uid="{00000000-0004-0000-0D00-000009000000}"/>
    <hyperlink ref="F163" r:id="rId11" xr:uid="{00000000-0004-0000-0D00-00000A000000}"/>
    <hyperlink ref="F167" r:id="rId12" xr:uid="{00000000-0004-0000-0D00-00000B000000}"/>
    <hyperlink ref="F172" r:id="rId13" xr:uid="{00000000-0004-0000-0D00-00000C000000}"/>
    <hyperlink ref="F176" r:id="rId14" xr:uid="{00000000-0004-0000-0D00-00000D000000}"/>
    <hyperlink ref="F184" r:id="rId15" xr:uid="{00000000-0004-0000-0D00-00000E000000}"/>
    <hyperlink ref="F192" r:id="rId16" xr:uid="{00000000-0004-0000-0D00-00000F000000}"/>
    <hyperlink ref="F206" r:id="rId17" xr:uid="{00000000-0004-0000-0D00-000010000000}"/>
    <hyperlink ref="F214" r:id="rId18" xr:uid="{00000000-0004-0000-0D00-000011000000}"/>
    <hyperlink ref="F218" r:id="rId19" xr:uid="{00000000-0004-0000-0D00-000012000000}"/>
    <hyperlink ref="F222" r:id="rId20" xr:uid="{00000000-0004-0000-0D00-000013000000}"/>
    <hyperlink ref="F226" r:id="rId21" xr:uid="{00000000-0004-0000-0D00-000014000000}"/>
    <hyperlink ref="F230" r:id="rId22" xr:uid="{00000000-0004-0000-0D00-000015000000}"/>
    <hyperlink ref="F234" r:id="rId23" xr:uid="{00000000-0004-0000-0D00-000016000000}"/>
    <hyperlink ref="F240" r:id="rId24" xr:uid="{00000000-0004-0000-0D00-000017000000}"/>
    <hyperlink ref="F246" r:id="rId25" xr:uid="{00000000-0004-0000-0D00-000018000000}"/>
    <hyperlink ref="F257" r:id="rId26" xr:uid="{00000000-0004-0000-0D00-000019000000}"/>
    <hyperlink ref="F262" r:id="rId27" xr:uid="{00000000-0004-0000-0D00-00001A000000}"/>
    <hyperlink ref="F269" r:id="rId28" xr:uid="{00000000-0004-0000-0D00-00001B000000}"/>
    <hyperlink ref="F299" r:id="rId29" xr:uid="{00000000-0004-0000-0D00-00001C000000}"/>
    <hyperlink ref="F303" r:id="rId30" xr:uid="{00000000-0004-0000-0D00-00001D000000}"/>
    <hyperlink ref="F307" r:id="rId31" xr:uid="{00000000-0004-0000-0D00-00001E000000}"/>
    <hyperlink ref="F311" r:id="rId32" xr:uid="{00000000-0004-0000-0D00-00001F000000}"/>
    <hyperlink ref="F315" r:id="rId33" xr:uid="{00000000-0004-0000-0D00-000020000000}"/>
    <hyperlink ref="F318" r:id="rId34" xr:uid="{00000000-0004-0000-0D00-000021000000}"/>
    <hyperlink ref="F322" r:id="rId35" xr:uid="{00000000-0004-0000-0D00-000022000000}"/>
    <hyperlink ref="F325" r:id="rId36" xr:uid="{00000000-0004-0000-0D00-000023000000}"/>
    <hyperlink ref="F338" r:id="rId37" xr:uid="{00000000-0004-0000-0D00-000024000000}"/>
    <hyperlink ref="F342" r:id="rId38" xr:uid="{00000000-0004-0000-0D00-000025000000}"/>
    <hyperlink ref="F346" r:id="rId39" xr:uid="{00000000-0004-0000-0D00-000026000000}"/>
    <hyperlink ref="F356" r:id="rId40" xr:uid="{00000000-0004-0000-0D00-000027000000}"/>
    <hyperlink ref="F361" r:id="rId41" xr:uid="{00000000-0004-0000-0D00-000028000000}"/>
    <hyperlink ref="F402" r:id="rId42" xr:uid="{00000000-0004-0000-0D00-000029000000}"/>
    <hyperlink ref="F407" r:id="rId43" xr:uid="{00000000-0004-0000-0D00-00002A000000}"/>
    <hyperlink ref="F411" r:id="rId44" xr:uid="{00000000-0004-0000-0D00-00002B000000}"/>
    <hyperlink ref="F417" r:id="rId45" xr:uid="{00000000-0004-0000-0D00-00002C000000}"/>
    <hyperlink ref="F437" r:id="rId46" xr:uid="{00000000-0004-0000-0D00-00002D000000}"/>
    <hyperlink ref="F440" r:id="rId47" xr:uid="{00000000-0004-0000-0D00-00002E000000}"/>
    <hyperlink ref="F444" r:id="rId48" xr:uid="{00000000-0004-0000-0D00-00002F000000}"/>
    <hyperlink ref="F448" r:id="rId49" xr:uid="{00000000-0004-0000-0D00-000030000000}"/>
    <hyperlink ref="F452" r:id="rId50" xr:uid="{00000000-0004-0000-0D00-000031000000}"/>
    <hyperlink ref="F458" r:id="rId51" xr:uid="{00000000-0004-0000-0D00-000032000000}"/>
    <hyperlink ref="F465" r:id="rId52" xr:uid="{00000000-0004-0000-0D00-000033000000}"/>
    <hyperlink ref="F468" r:id="rId53" xr:uid="{00000000-0004-0000-0D00-000034000000}"/>
    <hyperlink ref="F471" r:id="rId54" xr:uid="{00000000-0004-0000-0D00-000035000000}"/>
    <hyperlink ref="F474" r:id="rId55" xr:uid="{00000000-0004-0000-0D00-000036000000}"/>
    <hyperlink ref="F478" r:id="rId56" xr:uid="{00000000-0004-0000-0D00-00003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7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3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127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4127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4128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ROUND(J95,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ROUND((SUM(BE95:BE321)),  2)</f>
        <v>0</v>
      </c>
      <c r="I35" s="94">
        <v>0.21</v>
      </c>
      <c r="J35" s="84">
        <f>ROUND(((SUM(BE95:BE321))*I35),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ROUND((SUM(BF95:BF321)),  2)</f>
        <v>0</v>
      </c>
      <c r="I36" s="94">
        <v>0.15</v>
      </c>
      <c r="J36" s="84">
        <f>ROUND(((SUM(BF95:BF321))*I36),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ROUND((SUM(BG95:BG321)),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ROUND((SUM(BH95:BH321)),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ROUND((SUM(BI95:BI321)),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4127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 xml:space="preserve">D.2.1.i - Pozemni komunikace 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J95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140</v>
      </c>
      <c r="E64" s="106"/>
      <c r="F64" s="106"/>
      <c r="G64" s="106"/>
      <c r="H64" s="106"/>
      <c r="I64" s="106"/>
      <c r="J64" s="107">
        <f>J96</f>
        <v>0</v>
      </c>
      <c r="L64" s="104"/>
    </row>
    <row r="65" spans="2:12" s="9" customFormat="1" ht="19.899999999999999" customHeight="1">
      <c r="B65" s="108"/>
      <c r="D65" s="109" t="s">
        <v>141</v>
      </c>
      <c r="E65" s="110"/>
      <c r="F65" s="110"/>
      <c r="G65" s="110"/>
      <c r="H65" s="110"/>
      <c r="I65" s="110"/>
      <c r="J65" s="111">
        <f>J97</f>
        <v>0</v>
      </c>
      <c r="L65" s="108"/>
    </row>
    <row r="66" spans="2:12" s="9" customFormat="1" ht="19.899999999999999" customHeight="1">
      <c r="B66" s="108"/>
      <c r="D66" s="109" t="s">
        <v>142</v>
      </c>
      <c r="E66" s="110"/>
      <c r="F66" s="110"/>
      <c r="G66" s="110"/>
      <c r="H66" s="110"/>
      <c r="I66" s="110"/>
      <c r="J66" s="111">
        <f>J158</f>
        <v>0</v>
      </c>
      <c r="L66" s="108"/>
    </row>
    <row r="67" spans="2:12" s="9" customFormat="1" ht="19.899999999999999" customHeight="1">
      <c r="B67" s="108"/>
      <c r="D67" s="109" t="s">
        <v>143</v>
      </c>
      <c r="E67" s="110"/>
      <c r="F67" s="110"/>
      <c r="G67" s="110"/>
      <c r="H67" s="110"/>
      <c r="I67" s="110"/>
      <c r="J67" s="111">
        <f>J171</f>
        <v>0</v>
      </c>
      <c r="L67" s="108"/>
    </row>
    <row r="68" spans="2:12" s="9" customFormat="1" ht="19.899999999999999" customHeight="1">
      <c r="B68" s="108"/>
      <c r="D68" s="109" t="s">
        <v>3724</v>
      </c>
      <c r="E68" s="110"/>
      <c r="F68" s="110"/>
      <c r="G68" s="110"/>
      <c r="H68" s="110"/>
      <c r="I68" s="110"/>
      <c r="J68" s="111">
        <f>J180</f>
        <v>0</v>
      </c>
      <c r="L68" s="108"/>
    </row>
    <row r="69" spans="2:12" s="9" customFormat="1" ht="19.899999999999999" customHeight="1">
      <c r="B69" s="108"/>
      <c r="D69" s="109" t="s">
        <v>3725</v>
      </c>
      <c r="E69" s="110"/>
      <c r="F69" s="110"/>
      <c r="G69" s="110"/>
      <c r="H69" s="110"/>
      <c r="I69" s="110"/>
      <c r="J69" s="111">
        <f>J271</f>
        <v>0</v>
      </c>
      <c r="L69" s="108"/>
    </row>
    <row r="70" spans="2:12" s="9" customFormat="1" ht="14.85" customHeight="1">
      <c r="B70" s="108"/>
      <c r="D70" s="109" t="s">
        <v>1806</v>
      </c>
      <c r="E70" s="110"/>
      <c r="F70" s="110"/>
      <c r="G70" s="110"/>
      <c r="H70" s="110"/>
      <c r="I70" s="110"/>
      <c r="J70" s="111">
        <f>J272</f>
        <v>0</v>
      </c>
      <c r="L70" s="108"/>
    </row>
    <row r="71" spans="2:12" s="9" customFormat="1" ht="19.899999999999999" customHeight="1">
      <c r="B71" s="108"/>
      <c r="D71" s="109" t="s">
        <v>1807</v>
      </c>
      <c r="E71" s="110"/>
      <c r="F71" s="110"/>
      <c r="G71" s="110"/>
      <c r="H71" s="110"/>
      <c r="I71" s="110"/>
      <c r="J71" s="111">
        <f>J300</f>
        <v>0</v>
      </c>
      <c r="L71" s="108"/>
    </row>
    <row r="72" spans="2:12" s="8" customFormat="1" ht="24.95" customHeight="1">
      <c r="B72" s="104"/>
      <c r="D72" s="105" t="s">
        <v>1985</v>
      </c>
      <c r="E72" s="106"/>
      <c r="F72" s="106"/>
      <c r="G72" s="106"/>
      <c r="H72" s="106"/>
      <c r="I72" s="106"/>
      <c r="J72" s="107">
        <f>J308</f>
        <v>0</v>
      </c>
      <c r="L72" s="104"/>
    </row>
    <row r="73" spans="2:12" s="9" customFormat="1" ht="19.899999999999999" customHeight="1">
      <c r="B73" s="108"/>
      <c r="D73" s="109" t="s">
        <v>159</v>
      </c>
      <c r="E73" s="110"/>
      <c r="F73" s="110"/>
      <c r="G73" s="110"/>
      <c r="H73" s="110"/>
      <c r="I73" s="110"/>
      <c r="J73" s="111">
        <f>J309</f>
        <v>0</v>
      </c>
      <c r="L73" s="108"/>
    </row>
    <row r="74" spans="2:12" s="1" customFormat="1" ht="21.75" customHeight="1">
      <c r="B74" s="33"/>
      <c r="L74" s="33"/>
    </row>
    <row r="75" spans="2:12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6.95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4.95" customHeight="1">
      <c r="B80" s="33"/>
      <c r="C80" s="22" t="s">
        <v>169</v>
      </c>
      <c r="L80" s="33"/>
    </row>
    <row r="81" spans="2:63" s="1" customFormat="1" ht="6.95" customHeight="1">
      <c r="B81" s="33"/>
      <c r="L81" s="33"/>
    </row>
    <row r="82" spans="2:63" s="1" customFormat="1" ht="12" customHeight="1">
      <c r="B82" s="33"/>
      <c r="C82" s="28" t="s">
        <v>16</v>
      </c>
      <c r="L82" s="33"/>
    </row>
    <row r="83" spans="2:63" s="1" customFormat="1" ht="16.5" customHeight="1">
      <c r="B83" s="33"/>
      <c r="E83" s="323" t="str">
        <f>E7</f>
        <v>Parkovací hala HZS JPO Havlíčkův Brod</v>
      </c>
      <c r="F83" s="324"/>
      <c r="G83" s="324"/>
      <c r="H83" s="324"/>
      <c r="L83" s="33"/>
    </row>
    <row r="84" spans="2:63" ht="12" customHeight="1">
      <c r="B84" s="21"/>
      <c r="C84" s="28" t="s">
        <v>132</v>
      </c>
      <c r="L84" s="21"/>
    </row>
    <row r="85" spans="2:63" s="1" customFormat="1" ht="16.5" customHeight="1">
      <c r="B85" s="33"/>
      <c r="E85" s="323" t="s">
        <v>4127</v>
      </c>
      <c r="F85" s="322"/>
      <c r="G85" s="322"/>
      <c r="H85" s="322"/>
      <c r="L85" s="33"/>
    </row>
    <row r="86" spans="2:63" s="1" customFormat="1" ht="12" customHeight="1">
      <c r="B86" s="33"/>
      <c r="C86" s="28" t="s">
        <v>134</v>
      </c>
      <c r="L86" s="33"/>
    </row>
    <row r="87" spans="2:63" s="1" customFormat="1" ht="16.5" customHeight="1">
      <c r="B87" s="33"/>
      <c r="E87" s="318" t="str">
        <f>E11</f>
        <v xml:space="preserve">D.2.1.i - Pozemni komunikace </v>
      </c>
      <c r="F87" s="322"/>
      <c r="G87" s="322"/>
      <c r="H87" s="322"/>
      <c r="L87" s="33"/>
    </row>
    <row r="88" spans="2:63" s="1" customFormat="1" ht="6.95" customHeight="1">
      <c r="B88" s="33"/>
      <c r="L88" s="33"/>
    </row>
    <row r="89" spans="2:63" s="1" customFormat="1" ht="12" customHeight="1">
      <c r="B89" s="33"/>
      <c r="C89" s="28" t="s">
        <v>21</v>
      </c>
      <c r="F89" s="26" t="str">
        <f>F14</f>
        <v xml:space="preserve"> </v>
      </c>
      <c r="I89" s="28" t="s">
        <v>23</v>
      </c>
      <c r="J89" s="50" t="str">
        <f>IF(J14="","",J14)</f>
        <v>11. 5. 2020</v>
      </c>
      <c r="L89" s="33"/>
    </row>
    <row r="90" spans="2:63" s="1" customFormat="1" ht="6.95" customHeight="1">
      <c r="B90" s="33"/>
      <c r="L90" s="33"/>
    </row>
    <row r="91" spans="2:63" s="1" customFormat="1" ht="15.2" customHeight="1">
      <c r="B91" s="33"/>
      <c r="C91" s="28" t="s">
        <v>25</v>
      </c>
      <c r="F91" s="26" t="str">
        <f>E17</f>
        <v xml:space="preserve"> </v>
      </c>
      <c r="I91" s="28" t="s">
        <v>30</v>
      </c>
      <c r="J91" s="31" t="str">
        <f>E23</f>
        <v xml:space="preserve"> </v>
      </c>
      <c r="L91" s="33"/>
    </row>
    <row r="92" spans="2:63" s="1" customFormat="1" ht="15.2" customHeight="1">
      <c r="B92" s="33"/>
      <c r="C92" s="28" t="s">
        <v>28</v>
      </c>
      <c r="F92" s="26" t="str">
        <f>IF(E20="","",E20)</f>
        <v>Vyplň údaj</v>
      </c>
      <c r="I92" s="28" t="s">
        <v>32</v>
      </c>
      <c r="J92" s="31" t="str">
        <f>E26</f>
        <v xml:space="preserve"> </v>
      </c>
      <c r="L92" s="33"/>
    </row>
    <row r="93" spans="2:63" s="1" customFormat="1" ht="10.35" customHeight="1">
      <c r="B93" s="33"/>
      <c r="L93" s="33"/>
    </row>
    <row r="94" spans="2:63" s="10" customFormat="1" ht="29.25" customHeight="1">
      <c r="B94" s="112"/>
      <c r="C94" s="113" t="s">
        <v>170</v>
      </c>
      <c r="D94" s="114" t="s">
        <v>54</v>
      </c>
      <c r="E94" s="114" t="s">
        <v>50</v>
      </c>
      <c r="F94" s="114" t="s">
        <v>51</v>
      </c>
      <c r="G94" s="114" t="s">
        <v>171</v>
      </c>
      <c r="H94" s="114" t="s">
        <v>172</v>
      </c>
      <c r="I94" s="114" t="s">
        <v>173</v>
      </c>
      <c r="J94" s="114" t="s">
        <v>138</v>
      </c>
      <c r="K94" s="115" t="s">
        <v>174</v>
      </c>
      <c r="L94" s="112"/>
      <c r="M94" s="57" t="s">
        <v>19</v>
      </c>
      <c r="N94" s="58" t="s">
        <v>39</v>
      </c>
      <c r="O94" s="58" t="s">
        <v>175</v>
      </c>
      <c r="P94" s="58" t="s">
        <v>176</v>
      </c>
      <c r="Q94" s="58" t="s">
        <v>177</v>
      </c>
      <c r="R94" s="58" t="s">
        <v>178</v>
      </c>
      <c r="S94" s="58" t="s">
        <v>179</v>
      </c>
      <c r="T94" s="59" t="s">
        <v>180</v>
      </c>
    </row>
    <row r="95" spans="2:63" s="1" customFormat="1" ht="22.9" customHeight="1">
      <c r="B95" s="33"/>
      <c r="C95" s="62" t="s">
        <v>181</v>
      </c>
      <c r="J95" s="116">
        <f>BK95</f>
        <v>0</v>
      </c>
      <c r="L95" s="33"/>
      <c r="M95" s="60"/>
      <c r="N95" s="51"/>
      <c r="O95" s="51"/>
      <c r="P95" s="117">
        <f>P96+P308</f>
        <v>0</v>
      </c>
      <c r="Q95" s="51"/>
      <c r="R95" s="117">
        <f>R96+R308</f>
        <v>73.764544520000001</v>
      </c>
      <c r="S95" s="51"/>
      <c r="T95" s="118">
        <f>T96+T308</f>
        <v>27.441420000000001</v>
      </c>
      <c r="AT95" s="18" t="s">
        <v>68</v>
      </c>
      <c r="AU95" s="18" t="s">
        <v>139</v>
      </c>
      <c r="BK95" s="119">
        <f>BK96+BK308</f>
        <v>0</v>
      </c>
    </row>
    <row r="96" spans="2:63" s="11" customFormat="1" ht="25.9" customHeight="1">
      <c r="B96" s="120"/>
      <c r="D96" s="121" t="s">
        <v>68</v>
      </c>
      <c r="E96" s="122" t="s">
        <v>182</v>
      </c>
      <c r="F96" s="122" t="s">
        <v>183</v>
      </c>
      <c r="I96" s="123"/>
      <c r="J96" s="124">
        <f>BK96</f>
        <v>0</v>
      </c>
      <c r="L96" s="120"/>
      <c r="M96" s="125"/>
      <c r="P96" s="126">
        <f>P97+P158+P171+P180+P271+P300</f>
        <v>0</v>
      </c>
      <c r="R96" s="126">
        <f>R97+R158+R171+R180+R271+R300</f>
        <v>73.754149519999999</v>
      </c>
      <c r="T96" s="127">
        <f>T97+T158+T171+T180+T271+T300</f>
        <v>27.441420000000001</v>
      </c>
      <c r="AR96" s="121" t="s">
        <v>76</v>
      </c>
      <c r="AT96" s="128" t="s">
        <v>68</v>
      </c>
      <c r="AU96" s="128" t="s">
        <v>69</v>
      </c>
      <c r="AY96" s="121" t="s">
        <v>184</v>
      </c>
      <c r="BK96" s="129">
        <f>BK97+BK158+BK171+BK180+BK271+BK300</f>
        <v>0</v>
      </c>
    </row>
    <row r="97" spans="2:65" s="11" customFormat="1" ht="22.9" customHeight="1">
      <c r="B97" s="120"/>
      <c r="D97" s="121" t="s">
        <v>68</v>
      </c>
      <c r="E97" s="130" t="s">
        <v>76</v>
      </c>
      <c r="F97" s="130" t="s">
        <v>185</v>
      </c>
      <c r="I97" s="123"/>
      <c r="J97" s="131">
        <f>BK97</f>
        <v>0</v>
      </c>
      <c r="L97" s="120"/>
      <c r="M97" s="125"/>
      <c r="P97" s="126">
        <f>SUM(P98:P157)</f>
        <v>0</v>
      </c>
      <c r="R97" s="126">
        <f>SUM(R98:R157)</f>
        <v>1.908795</v>
      </c>
      <c r="T97" s="127">
        <f>SUM(T98:T157)</f>
        <v>0</v>
      </c>
      <c r="AR97" s="121" t="s">
        <v>76</v>
      </c>
      <c r="AT97" s="128" t="s">
        <v>68</v>
      </c>
      <c r="AU97" s="128" t="s">
        <v>76</v>
      </c>
      <c r="AY97" s="121" t="s">
        <v>184</v>
      </c>
      <c r="BK97" s="129">
        <f>SUM(BK98:BK157)</f>
        <v>0</v>
      </c>
    </row>
    <row r="98" spans="2:65" s="1" customFormat="1" ht="24.2" customHeight="1">
      <c r="B98" s="33"/>
      <c r="C98" s="132" t="s">
        <v>76</v>
      </c>
      <c r="D98" s="132" t="s">
        <v>186</v>
      </c>
      <c r="E98" s="133" t="s">
        <v>4129</v>
      </c>
      <c r="F98" s="134" t="s">
        <v>4130</v>
      </c>
      <c r="G98" s="135" t="s">
        <v>328</v>
      </c>
      <c r="H98" s="136">
        <v>21.1</v>
      </c>
      <c r="I98" s="137"/>
      <c r="J98" s="138">
        <f>ROUND(I98*H98,2)</f>
        <v>0</v>
      </c>
      <c r="K98" s="134" t="s">
        <v>190</v>
      </c>
      <c r="L98" s="33"/>
      <c r="M98" s="139" t="s">
        <v>19</v>
      </c>
      <c r="N98" s="140" t="s">
        <v>40</v>
      </c>
      <c r="P98" s="141">
        <f>O98*H98</f>
        <v>0</v>
      </c>
      <c r="Q98" s="141">
        <v>3.6900000000000002E-2</v>
      </c>
      <c r="R98" s="141">
        <f>Q98*H98</f>
        <v>0.77859000000000012</v>
      </c>
      <c r="S98" s="141">
        <v>0</v>
      </c>
      <c r="T98" s="142">
        <f>S98*H98</f>
        <v>0</v>
      </c>
      <c r="AR98" s="143" t="s">
        <v>191</v>
      </c>
      <c r="AT98" s="143" t="s">
        <v>186</v>
      </c>
      <c r="AU98" s="143" t="s">
        <v>78</v>
      </c>
      <c r="AY98" s="18" t="s">
        <v>184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76</v>
      </c>
      <c r="BK98" s="144">
        <f>ROUND(I98*H98,2)</f>
        <v>0</v>
      </c>
      <c r="BL98" s="18" t="s">
        <v>191</v>
      </c>
      <c r="BM98" s="143" t="s">
        <v>4131</v>
      </c>
    </row>
    <row r="99" spans="2:65" s="1" customFormat="1" ht="58.5">
      <c r="B99" s="33"/>
      <c r="D99" s="145" t="s">
        <v>193</v>
      </c>
      <c r="F99" s="146" t="s">
        <v>4132</v>
      </c>
      <c r="I99" s="147"/>
      <c r="L99" s="33"/>
      <c r="M99" s="148"/>
      <c r="T99" s="54"/>
      <c r="AT99" s="18" t="s">
        <v>193</v>
      </c>
      <c r="AU99" s="18" t="s">
        <v>78</v>
      </c>
    </row>
    <row r="100" spans="2:65" s="1" customFormat="1">
      <c r="B100" s="33"/>
      <c r="D100" s="149" t="s">
        <v>195</v>
      </c>
      <c r="F100" s="150" t="s">
        <v>4133</v>
      </c>
      <c r="I100" s="147"/>
      <c r="L100" s="33"/>
      <c r="M100" s="148"/>
      <c r="T100" s="54"/>
      <c r="AT100" s="18" t="s">
        <v>195</v>
      </c>
      <c r="AU100" s="18" t="s">
        <v>78</v>
      </c>
    </row>
    <row r="101" spans="2:65" s="12" customFormat="1">
      <c r="B101" s="151"/>
      <c r="D101" s="145" t="s">
        <v>197</v>
      </c>
      <c r="E101" s="152" t="s">
        <v>19</v>
      </c>
      <c r="F101" s="153" t="s">
        <v>4134</v>
      </c>
      <c r="H101" s="154">
        <v>21.1</v>
      </c>
      <c r="I101" s="155"/>
      <c r="L101" s="151"/>
      <c r="M101" s="156"/>
      <c r="T101" s="157"/>
      <c r="AT101" s="152" t="s">
        <v>197</v>
      </c>
      <c r="AU101" s="152" t="s">
        <v>78</v>
      </c>
      <c r="AV101" s="12" t="s">
        <v>78</v>
      </c>
      <c r="AW101" s="12" t="s">
        <v>31</v>
      </c>
      <c r="AX101" s="12" t="s">
        <v>76</v>
      </c>
      <c r="AY101" s="152" t="s">
        <v>184</v>
      </c>
    </row>
    <row r="102" spans="2:65" s="1" customFormat="1" ht="24.2" customHeight="1">
      <c r="B102" s="33"/>
      <c r="C102" s="132" t="s">
        <v>78</v>
      </c>
      <c r="D102" s="132" t="s">
        <v>186</v>
      </c>
      <c r="E102" s="133" t="s">
        <v>4135</v>
      </c>
      <c r="F102" s="134" t="s">
        <v>4136</v>
      </c>
      <c r="G102" s="135" t="s">
        <v>328</v>
      </c>
      <c r="H102" s="136">
        <v>18.5</v>
      </c>
      <c r="I102" s="137"/>
      <c r="J102" s="138">
        <f>ROUND(I102*H102,2)</f>
        <v>0</v>
      </c>
      <c r="K102" s="134" t="s">
        <v>190</v>
      </c>
      <c r="L102" s="33"/>
      <c r="M102" s="139" t="s">
        <v>19</v>
      </c>
      <c r="N102" s="140" t="s">
        <v>40</v>
      </c>
      <c r="P102" s="141">
        <f>O102*H102</f>
        <v>0</v>
      </c>
      <c r="Q102" s="141">
        <v>6.053E-2</v>
      </c>
      <c r="R102" s="141">
        <f>Q102*H102</f>
        <v>1.1198049999999999</v>
      </c>
      <c r="S102" s="141">
        <v>0</v>
      </c>
      <c r="T102" s="142">
        <f>S102*H102</f>
        <v>0</v>
      </c>
      <c r="AR102" s="143" t="s">
        <v>191</v>
      </c>
      <c r="AT102" s="143" t="s">
        <v>186</v>
      </c>
      <c r="AU102" s="143" t="s">
        <v>78</v>
      </c>
      <c r="AY102" s="18" t="s">
        <v>184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76</v>
      </c>
      <c r="BK102" s="144">
        <f>ROUND(I102*H102,2)</f>
        <v>0</v>
      </c>
      <c r="BL102" s="18" t="s">
        <v>191</v>
      </c>
      <c r="BM102" s="143" t="s">
        <v>4137</v>
      </c>
    </row>
    <row r="103" spans="2:65" s="1" customFormat="1" ht="58.5">
      <c r="B103" s="33"/>
      <c r="D103" s="145" t="s">
        <v>193</v>
      </c>
      <c r="F103" s="146" t="s">
        <v>4138</v>
      </c>
      <c r="I103" s="147"/>
      <c r="L103" s="33"/>
      <c r="M103" s="148"/>
      <c r="T103" s="54"/>
      <c r="AT103" s="18" t="s">
        <v>193</v>
      </c>
      <c r="AU103" s="18" t="s">
        <v>78</v>
      </c>
    </row>
    <row r="104" spans="2:65" s="1" customFormat="1">
      <c r="B104" s="33"/>
      <c r="D104" s="149" t="s">
        <v>195</v>
      </c>
      <c r="F104" s="150" t="s">
        <v>4139</v>
      </c>
      <c r="I104" s="147"/>
      <c r="L104" s="33"/>
      <c r="M104" s="148"/>
      <c r="T104" s="54"/>
      <c r="AT104" s="18" t="s">
        <v>195</v>
      </c>
      <c r="AU104" s="18" t="s">
        <v>78</v>
      </c>
    </row>
    <row r="105" spans="2:65" s="12" customFormat="1">
      <c r="B105" s="151"/>
      <c r="D105" s="145" t="s">
        <v>197</v>
      </c>
      <c r="E105" s="152" t="s">
        <v>19</v>
      </c>
      <c r="F105" s="153" t="s">
        <v>4140</v>
      </c>
      <c r="H105" s="154">
        <v>18.5</v>
      </c>
      <c r="I105" s="155"/>
      <c r="L105" s="151"/>
      <c r="M105" s="156"/>
      <c r="T105" s="157"/>
      <c r="AT105" s="152" t="s">
        <v>197</v>
      </c>
      <c r="AU105" s="152" t="s">
        <v>78</v>
      </c>
      <c r="AV105" s="12" t="s">
        <v>78</v>
      </c>
      <c r="AW105" s="12" t="s">
        <v>31</v>
      </c>
      <c r="AX105" s="12" t="s">
        <v>76</v>
      </c>
      <c r="AY105" s="152" t="s">
        <v>184</v>
      </c>
    </row>
    <row r="106" spans="2:65" s="1" customFormat="1" ht="33" customHeight="1">
      <c r="B106" s="33"/>
      <c r="C106" s="132" t="s">
        <v>206</v>
      </c>
      <c r="D106" s="132" t="s">
        <v>186</v>
      </c>
      <c r="E106" s="133" t="s">
        <v>3185</v>
      </c>
      <c r="F106" s="134" t="s">
        <v>3186</v>
      </c>
      <c r="G106" s="135" t="s">
        <v>189</v>
      </c>
      <c r="H106" s="136">
        <v>71.25</v>
      </c>
      <c r="I106" s="137"/>
      <c r="J106" s="138">
        <f>ROUND(I106*H106,2)</f>
        <v>0</v>
      </c>
      <c r="K106" s="134" t="s">
        <v>190</v>
      </c>
      <c r="L106" s="33"/>
      <c r="M106" s="139" t="s">
        <v>19</v>
      </c>
      <c r="N106" s="140" t="s">
        <v>40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191</v>
      </c>
      <c r="AT106" s="143" t="s">
        <v>186</v>
      </c>
      <c r="AU106" s="143" t="s">
        <v>78</v>
      </c>
      <c r="AY106" s="18" t="s">
        <v>184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76</v>
      </c>
      <c r="BK106" s="144">
        <f>ROUND(I106*H106,2)</f>
        <v>0</v>
      </c>
      <c r="BL106" s="18" t="s">
        <v>191</v>
      </c>
      <c r="BM106" s="143" t="s">
        <v>4141</v>
      </c>
    </row>
    <row r="107" spans="2:65" s="1" customFormat="1" ht="19.5">
      <c r="B107" s="33"/>
      <c r="D107" s="145" t="s">
        <v>193</v>
      </c>
      <c r="F107" s="146" t="s">
        <v>3188</v>
      </c>
      <c r="I107" s="147"/>
      <c r="L107" s="33"/>
      <c r="M107" s="148"/>
      <c r="T107" s="54"/>
      <c r="AT107" s="18" t="s">
        <v>193</v>
      </c>
      <c r="AU107" s="18" t="s">
        <v>78</v>
      </c>
    </row>
    <row r="108" spans="2:65" s="1" customFormat="1">
      <c r="B108" s="33"/>
      <c r="D108" s="149" t="s">
        <v>195</v>
      </c>
      <c r="F108" s="150" t="s">
        <v>3189</v>
      </c>
      <c r="I108" s="147"/>
      <c r="L108" s="33"/>
      <c r="M108" s="148"/>
      <c r="T108" s="54"/>
      <c r="AT108" s="18" t="s">
        <v>195</v>
      </c>
      <c r="AU108" s="18" t="s">
        <v>78</v>
      </c>
    </row>
    <row r="109" spans="2:65" s="12" customFormat="1">
      <c r="B109" s="151"/>
      <c r="D109" s="145" t="s">
        <v>197</v>
      </c>
      <c r="E109" s="152" t="s">
        <v>19</v>
      </c>
      <c r="F109" s="153" t="s">
        <v>4142</v>
      </c>
      <c r="H109" s="154">
        <v>1.75</v>
      </c>
      <c r="I109" s="155"/>
      <c r="L109" s="151"/>
      <c r="M109" s="156"/>
      <c r="T109" s="157"/>
      <c r="AT109" s="152" t="s">
        <v>197</v>
      </c>
      <c r="AU109" s="152" t="s">
        <v>78</v>
      </c>
      <c r="AV109" s="12" t="s">
        <v>78</v>
      </c>
      <c r="AW109" s="12" t="s">
        <v>31</v>
      </c>
      <c r="AX109" s="12" t="s">
        <v>69</v>
      </c>
      <c r="AY109" s="152" t="s">
        <v>184</v>
      </c>
    </row>
    <row r="110" spans="2:65" s="12" customFormat="1">
      <c r="B110" s="151"/>
      <c r="D110" s="145" t="s">
        <v>197</v>
      </c>
      <c r="E110" s="152" t="s">
        <v>19</v>
      </c>
      <c r="F110" s="153" t="s">
        <v>4143</v>
      </c>
      <c r="H110" s="154">
        <v>49.5</v>
      </c>
      <c r="I110" s="155"/>
      <c r="L110" s="151"/>
      <c r="M110" s="156"/>
      <c r="T110" s="157"/>
      <c r="AT110" s="152" t="s">
        <v>197</v>
      </c>
      <c r="AU110" s="152" t="s">
        <v>78</v>
      </c>
      <c r="AV110" s="12" t="s">
        <v>78</v>
      </c>
      <c r="AW110" s="12" t="s">
        <v>31</v>
      </c>
      <c r="AX110" s="12" t="s">
        <v>69</v>
      </c>
      <c r="AY110" s="152" t="s">
        <v>184</v>
      </c>
    </row>
    <row r="111" spans="2:65" s="12" customFormat="1">
      <c r="B111" s="151"/>
      <c r="D111" s="145" t="s">
        <v>197</v>
      </c>
      <c r="E111" s="152" t="s">
        <v>19</v>
      </c>
      <c r="F111" s="153" t="s">
        <v>4144</v>
      </c>
      <c r="H111" s="154">
        <v>20</v>
      </c>
      <c r="I111" s="155"/>
      <c r="L111" s="151"/>
      <c r="M111" s="156"/>
      <c r="T111" s="157"/>
      <c r="AT111" s="152" t="s">
        <v>197</v>
      </c>
      <c r="AU111" s="152" t="s">
        <v>78</v>
      </c>
      <c r="AV111" s="12" t="s">
        <v>78</v>
      </c>
      <c r="AW111" s="12" t="s">
        <v>31</v>
      </c>
      <c r="AX111" s="12" t="s">
        <v>69</v>
      </c>
      <c r="AY111" s="152" t="s">
        <v>184</v>
      </c>
    </row>
    <row r="112" spans="2:65" s="13" customFormat="1">
      <c r="B112" s="158"/>
      <c r="D112" s="145" t="s">
        <v>197</v>
      </c>
      <c r="E112" s="159" t="s">
        <v>19</v>
      </c>
      <c r="F112" s="160" t="s">
        <v>205</v>
      </c>
      <c r="H112" s="161">
        <v>71.25</v>
      </c>
      <c r="I112" s="162"/>
      <c r="L112" s="158"/>
      <c r="M112" s="163"/>
      <c r="T112" s="164"/>
      <c r="AT112" s="159" t="s">
        <v>197</v>
      </c>
      <c r="AU112" s="159" t="s">
        <v>78</v>
      </c>
      <c r="AV112" s="13" t="s">
        <v>191</v>
      </c>
      <c r="AW112" s="13" t="s">
        <v>31</v>
      </c>
      <c r="AX112" s="13" t="s">
        <v>76</v>
      </c>
      <c r="AY112" s="159" t="s">
        <v>184</v>
      </c>
    </row>
    <row r="113" spans="2:65" s="1" customFormat="1" ht="33" customHeight="1">
      <c r="B113" s="33"/>
      <c r="C113" s="132" t="s">
        <v>191</v>
      </c>
      <c r="D113" s="132" t="s">
        <v>186</v>
      </c>
      <c r="E113" s="133" t="s">
        <v>4145</v>
      </c>
      <c r="F113" s="134" t="s">
        <v>4146</v>
      </c>
      <c r="G113" s="135" t="s">
        <v>189</v>
      </c>
      <c r="H113" s="136">
        <v>1.875</v>
      </c>
      <c r="I113" s="137"/>
      <c r="J113" s="138">
        <f>ROUND(I113*H113,2)</f>
        <v>0</v>
      </c>
      <c r="K113" s="134" t="s">
        <v>190</v>
      </c>
      <c r="L113" s="33"/>
      <c r="M113" s="139" t="s">
        <v>19</v>
      </c>
      <c r="N113" s="140" t="s">
        <v>40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191</v>
      </c>
      <c r="AT113" s="143" t="s">
        <v>186</v>
      </c>
      <c r="AU113" s="143" t="s">
        <v>78</v>
      </c>
      <c r="AY113" s="18" t="s">
        <v>184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76</v>
      </c>
      <c r="BK113" s="144">
        <f>ROUND(I113*H113,2)</f>
        <v>0</v>
      </c>
      <c r="BL113" s="18" t="s">
        <v>191</v>
      </c>
      <c r="BM113" s="143" t="s">
        <v>4147</v>
      </c>
    </row>
    <row r="114" spans="2:65" s="1" customFormat="1" ht="29.25">
      <c r="B114" s="33"/>
      <c r="D114" s="145" t="s">
        <v>193</v>
      </c>
      <c r="F114" s="146" t="s">
        <v>4148</v>
      </c>
      <c r="I114" s="147"/>
      <c r="L114" s="33"/>
      <c r="M114" s="148"/>
      <c r="T114" s="54"/>
      <c r="AT114" s="18" t="s">
        <v>193</v>
      </c>
      <c r="AU114" s="18" t="s">
        <v>78</v>
      </c>
    </row>
    <row r="115" spans="2:65" s="1" customFormat="1">
      <c r="B115" s="33"/>
      <c r="D115" s="149" t="s">
        <v>195</v>
      </c>
      <c r="F115" s="150" t="s">
        <v>4149</v>
      </c>
      <c r="I115" s="147"/>
      <c r="L115" s="33"/>
      <c r="M115" s="148"/>
      <c r="T115" s="54"/>
      <c r="AT115" s="18" t="s">
        <v>195</v>
      </c>
      <c r="AU115" s="18" t="s">
        <v>78</v>
      </c>
    </row>
    <row r="116" spans="2:65" s="12" customFormat="1">
      <c r="B116" s="151"/>
      <c r="D116" s="145" t="s">
        <v>197</v>
      </c>
      <c r="E116" s="152" t="s">
        <v>19</v>
      </c>
      <c r="F116" s="153" t="s">
        <v>4150</v>
      </c>
      <c r="H116" s="154">
        <v>1.875</v>
      </c>
      <c r="I116" s="155"/>
      <c r="L116" s="151"/>
      <c r="M116" s="156"/>
      <c r="T116" s="157"/>
      <c r="AT116" s="152" t="s">
        <v>197</v>
      </c>
      <c r="AU116" s="152" t="s">
        <v>78</v>
      </c>
      <c r="AV116" s="12" t="s">
        <v>78</v>
      </c>
      <c r="AW116" s="12" t="s">
        <v>31</v>
      </c>
      <c r="AX116" s="12" t="s">
        <v>69</v>
      </c>
      <c r="AY116" s="152" t="s">
        <v>184</v>
      </c>
    </row>
    <row r="117" spans="2:65" s="1" customFormat="1" ht="37.9" customHeight="1">
      <c r="B117" s="33"/>
      <c r="C117" s="132" t="s">
        <v>218</v>
      </c>
      <c r="D117" s="132" t="s">
        <v>186</v>
      </c>
      <c r="E117" s="133" t="s">
        <v>265</v>
      </c>
      <c r="F117" s="134" t="s">
        <v>266</v>
      </c>
      <c r="G117" s="135" t="s">
        <v>189</v>
      </c>
      <c r="H117" s="136">
        <v>72.349999999999994</v>
      </c>
      <c r="I117" s="137"/>
      <c r="J117" s="138">
        <f>ROUND(I117*H117,2)</f>
        <v>0</v>
      </c>
      <c r="K117" s="134" t="s">
        <v>190</v>
      </c>
      <c r="L117" s="33"/>
      <c r="M117" s="139" t="s">
        <v>19</v>
      </c>
      <c r="N117" s="140" t="s">
        <v>40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191</v>
      </c>
      <c r="AT117" s="143" t="s">
        <v>186</v>
      </c>
      <c r="AU117" s="143" t="s">
        <v>78</v>
      </c>
      <c r="AY117" s="18" t="s">
        <v>184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76</v>
      </c>
      <c r="BK117" s="144">
        <f>ROUND(I117*H117,2)</f>
        <v>0</v>
      </c>
      <c r="BL117" s="18" t="s">
        <v>191</v>
      </c>
      <c r="BM117" s="143" t="s">
        <v>4151</v>
      </c>
    </row>
    <row r="118" spans="2:65" s="1" customFormat="1" ht="39">
      <c r="B118" s="33"/>
      <c r="D118" s="145" t="s">
        <v>193</v>
      </c>
      <c r="F118" s="146" t="s">
        <v>268</v>
      </c>
      <c r="I118" s="147"/>
      <c r="L118" s="33"/>
      <c r="M118" s="148"/>
      <c r="T118" s="54"/>
      <c r="AT118" s="18" t="s">
        <v>193</v>
      </c>
      <c r="AU118" s="18" t="s">
        <v>78</v>
      </c>
    </row>
    <row r="119" spans="2:65" s="1" customFormat="1">
      <c r="B119" s="33"/>
      <c r="D119" s="149" t="s">
        <v>195</v>
      </c>
      <c r="F119" s="150" t="s">
        <v>269</v>
      </c>
      <c r="I119" s="147"/>
      <c r="L119" s="33"/>
      <c r="M119" s="148"/>
      <c r="T119" s="54"/>
      <c r="AT119" s="18" t="s">
        <v>195</v>
      </c>
      <c r="AU119" s="18" t="s">
        <v>78</v>
      </c>
    </row>
    <row r="120" spans="2:65" s="12" customFormat="1">
      <c r="B120" s="151"/>
      <c r="D120" s="145" t="s">
        <v>197</v>
      </c>
      <c r="E120" s="152" t="s">
        <v>19</v>
      </c>
      <c r="F120" s="153" t="s">
        <v>4152</v>
      </c>
      <c r="H120" s="154">
        <v>73.099999999999994</v>
      </c>
      <c r="I120" s="155"/>
      <c r="L120" s="151"/>
      <c r="M120" s="156"/>
      <c r="T120" s="157"/>
      <c r="AT120" s="152" t="s">
        <v>197</v>
      </c>
      <c r="AU120" s="152" t="s">
        <v>78</v>
      </c>
      <c r="AV120" s="12" t="s">
        <v>78</v>
      </c>
      <c r="AW120" s="12" t="s">
        <v>31</v>
      </c>
      <c r="AX120" s="12" t="s">
        <v>69</v>
      </c>
      <c r="AY120" s="152" t="s">
        <v>184</v>
      </c>
    </row>
    <row r="121" spans="2:65" s="12" customFormat="1">
      <c r="B121" s="151"/>
      <c r="D121" s="145" t="s">
        <v>197</v>
      </c>
      <c r="E121" s="152" t="s">
        <v>19</v>
      </c>
      <c r="F121" s="153" t="s">
        <v>4153</v>
      </c>
      <c r="H121" s="154">
        <v>-0.75</v>
      </c>
      <c r="I121" s="155"/>
      <c r="L121" s="151"/>
      <c r="M121" s="156"/>
      <c r="T121" s="157"/>
      <c r="AT121" s="152" t="s">
        <v>197</v>
      </c>
      <c r="AU121" s="152" t="s">
        <v>78</v>
      </c>
      <c r="AV121" s="12" t="s">
        <v>78</v>
      </c>
      <c r="AW121" s="12" t="s">
        <v>31</v>
      </c>
      <c r="AX121" s="12" t="s">
        <v>69</v>
      </c>
      <c r="AY121" s="152" t="s">
        <v>184</v>
      </c>
    </row>
    <row r="122" spans="2:65" s="13" customFormat="1">
      <c r="B122" s="158"/>
      <c r="D122" s="145" t="s">
        <v>197</v>
      </c>
      <c r="E122" s="159" t="s">
        <v>19</v>
      </c>
      <c r="F122" s="160" t="s">
        <v>205</v>
      </c>
      <c r="H122" s="161">
        <v>72.349999999999994</v>
      </c>
      <c r="I122" s="162"/>
      <c r="L122" s="158"/>
      <c r="M122" s="163"/>
      <c r="T122" s="164"/>
      <c r="AT122" s="159" t="s">
        <v>197</v>
      </c>
      <c r="AU122" s="159" t="s">
        <v>78</v>
      </c>
      <c r="AV122" s="13" t="s">
        <v>191</v>
      </c>
      <c r="AW122" s="13" t="s">
        <v>31</v>
      </c>
      <c r="AX122" s="13" t="s">
        <v>76</v>
      </c>
      <c r="AY122" s="159" t="s">
        <v>184</v>
      </c>
    </row>
    <row r="123" spans="2:65" s="1" customFormat="1" ht="37.9" customHeight="1">
      <c r="B123" s="33"/>
      <c r="C123" s="132" t="s">
        <v>225</v>
      </c>
      <c r="D123" s="132" t="s">
        <v>186</v>
      </c>
      <c r="E123" s="133" t="s">
        <v>274</v>
      </c>
      <c r="F123" s="134" t="s">
        <v>275</v>
      </c>
      <c r="G123" s="135" t="s">
        <v>189</v>
      </c>
      <c r="H123" s="136">
        <v>1374.65</v>
      </c>
      <c r="I123" s="137"/>
      <c r="J123" s="138">
        <f>ROUND(I123*H123,2)</f>
        <v>0</v>
      </c>
      <c r="K123" s="134" t="s">
        <v>190</v>
      </c>
      <c r="L123" s="33"/>
      <c r="M123" s="139" t="s">
        <v>19</v>
      </c>
      <c r="N123" s="140" t="s">
        <v>40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191</v>
      </c>
      <c r="AT123" s="143" t="s">
        <v>186</v>
      </c>
      <c r="AU123" s="143" t="s">
        <v>78</v>
      </c>
      <c r="AY123" s="18" t="s">
        <v>184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76</v>
      </c>
      <c r="BK123" s="144">
        <f>ROUND(I123*H123,2)</f>
        <v>0</v>
      </c>
      <c r="BL123" s="18" t="s">
        <v>191</v>
      </c>
      <c r="BM123" s="143" t="s">
        <v>4154</v>
      </c>
    </row>
    <row r="124" spans="2:65" s="1" customFormat="1" ht="48.75">
      <c r="B124" s="33"/>
      <c r="D124" s="145" t="s">
        <v>193</v>
      </c>
      <c r="F124" s="146" t="s">
        <v>277</v>
      </c>
      <c r="I124" s="147"/>
      <c r="L124" s="33"/>
      <c r="M124" s="148"/>
      <c r="T124" s="54"/>
      <c r="AT124" s="18" t="s">
        <v>193</v>
      </c>
      <c r="AU124" s="18" t="s">
        <v>78</v>
      </c>
    </row>
    <row r="125" spans="2:65" s="1" customFormat="1">
      <c r="B125" s="33"/>
      <c r="D125" s="149" t="s">
        <v>195</v>
      </c>
      <c r="F125" s="150" t="s">
        <v>278</v>
      </c>
      <c r="I125" s="147"/>
      <c r="L125" s="33"/>
      <c r="M125" s="148"/>
      <c r="T125" s="54"/>
      <c r="AT125" s="18" t="s">
        <v>195</v>
      </c>
      <c r="AU125" s="18" t="s">
        <v>78</v>
      </c>
    </row>
    <row r="126" spans="2:65" s="12" customFormat="1">
      <c r="B126" s="151"/>
      <c r="D126" s="145" t="s">
        <v>197</v>
      </c>
      <c r="E126" s="152" t="s">
        <v>19</v>
      </c>
      <c r="F126" s="153" t="s">
        <v>4155</v>
      </c>
      <c r="H126" s="154">
        <v>72.349999999999994</v>
      </c>
      <c r="I126" s="155"/>
      <c r="L126" s="151"/>
      <c r="M126" s="156"/>
      <c r="T126" s="157"/>
      <c r="AT126" s="152" t="s">
        <v>197</v>
      </c>
      <c r="AU126" s="152" t="s">
        <v>78</v>
      </c>
      <c r="AV126" s="12" t="s">
        <v>78</v>
      </c>
      <c r="AW126" s="12" t="s">
        <v>31</v>
      </c>
      <c r="AX126" s="12" t="s">
        <v>76</v>
      </c>
      <c r="AY126" s="152" t="s">
        <v>184</v>
      </c>
    </row>
    <row r="127" spans="2:65" s="12" customFormat="1">
      <c r="B127" s="151"/>
      <c r="D127" s="145" t="s">
        <v>197</v>
      </c>
      <c r="F127" s="153" t="s">
        <v>4156</v>
      </c>
      <c r="H127" s="154">
        <v>1374.65</v>
      </c>
      <c r="I127" s="155"/>
      <c r="L127" s="151"/>
      <c r="M127" s="156"/>
      <c r="T127" s="157"/>
      <c r="AT127" s="152" t="s">
        <v>197</v>
      </c>
      <c r="AU127" s="152" t="s">
        <v>78</v>
      </c>
      <c r="AV127" s="12" t="s">
        <v>78</v>
      </c>
      <c r="AW127" s="12" t="s">
        <v>4</v>
      </c>
      <c r="AX127" s="12" t="s">
        <v>76</v>
      </c>
      <c r="AY127" s="152" t="s">
        <v>184</v>
      </c>
    </row>
    <row r="128" spans="2:65" s="1" customFormat="1" ht="24.2" customHeight="1">
      <c r="B128" s="33"/>
      <c r="C128" s="132" t="s">
        <v>232</v>
      </c>
      <c r="D128" s="132" t="s">
        <v>186</v>
      </c>
      <c r="E128" s="133" t="s">
        <v>319</v>
      </c>
      <c r="F128" s="134" t="s">
        <v>320</v>
      </c>
      <c r="G128" s="135" t="s">
        <v>189</v>
      </c>
      <c r="H128" s="136">
        <v>0.75</v>
      </c>
      <c r="I128" s="137"/>
      <c r="J128" s="138">
        <f>ROUND(I128*H128,2)</f>
        <v>0</v>
      </c>
      <c r="K128" s="134" t="s">
        <v>190</v>
      </c>
      <c r="L128" s="33"/>
      <c r="M128" s="139" t="s">
        <v>19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191</v>
      </c>
      <c r="AT128" s="143" t="s">
        <v>186</v>
      </c>
      <c r="AU128" s="143" t="s">
        <v>78</v>
      </c>
      <c r="AY128" s="18" t="s">
        <v>184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76</v>
      </c>
      <c r="BK128" s="144">
        <f>ROUND(I128*H128,2)</f>
        <v>0</v>
      </c>
      <c r="BL128" s="18" t="s">
        <v>191</v>
      </c>
      <c r="BM128" s="143" t="s">
        <v>4157</v>
      </c>
    </row>
    <row r="129" spans="2:65" s="1" customFormat="1" ht="29.25">
      <c r="B129" s="33"/>
      <c r="D129" s="145" t="s">
        <v>193</v>
      </c>
      <c r="F129" s="146" t="s">
        <v>322</v>
      </c>
      <c r="I129" s="147"/>
      <c r="L129" s="33"/>
      <c r="M129" s="148"/>
      <c r="T129" s="54"/>
      <c r="AT129" s="18" t="s">
        <v>193</v>
      </c>
      <c r="AU129" s="18" t="s">
        <v>78</v>
      </c>
    </row>
    <row r="130" spans="2:65" s="1" customFormat="1">
      <c r="B130" s="33"/>
      <c r="D130" s="149" t="s">
        <v>195</v>
      </c>
      <c r="F130" s="150" t="s">
        <v>323</v>
      </c>
      <c r="I130" s="147"/>
      <c r="L130" s="33"/>
      <c r="M130" s="148"/>
      <c r="T130" s="54"/>
      <c r="AT130" s="18" t="s">
        <v>195</v>
      </c>
      <c r="AU130" s="18" t="s">
        <v>78</v>
      </c>
    </row>
    <row r="131" spans="2:65" s="12" customFormat="1">
      <c r="B131" s="151"/>
      <c r="D131" s="145" t="s">
        <v>197</v>
      </c>
      <c r="E131" s="152" t="s">
        <v>19</v>
      </c>
      <c r="F131" s="153" t="s">
        <v>4158</v>
      </c>
      <c r="H131" s="154">
        <v>0.75</v>
      </c>
      <c r="I131" s="155"/>
      <c r="L131" s="151"/>
      <c r="M131" s="156"/>
      <c r="T131" s="157"/>
      <c r="AT131" s="152" t="s">
        <v>197</v>
      </c>
      <c r="AU131" s="152" t="s">
        <v>78</v>
      </c>
      <c r="AV131" s="12" t="s">
        <v>78</v>
      </c>
      <c r="AW131" s="12" t="s">
        <v>31</v>
      </c>
      <c r="AX131" s="12" t="s">
        <v>76</v>
      </c>
      <c r="AY131" s="152" t="s">
        <v>184</v>
      </c>
    </row>
    <row r="132" spans="2:65" s="1" customFormat="1" ht="21.75" customHeight="1">
      <c r="B132" s="33"/>
      <c r="C132" s="132" t="s">
        <v>238</v>
      </c>
      <c r="D132" s="132" t="s">
        <v>186</v>
      </c>
      <c r="E132" s="133" t="s">
        <v>4159</v>
      </c>
      <c r="F132" s="134" t="s">
        <v>4160</v>
      </c>
      <c r="G132" s="135" t="s">
        <v>345</v>
      </c>
      <c r="H132" s="136">
        <v>160</v>
      </c>
      <c r="I132" s="137"/>
      <c r="J132" s="138">
        <f>ROUND(I132*H132,2)</f>
        <v>0</v>
      </c>
      <c r="K132" s="134" t="s">
        <v>190</v>
      </c>
      <c r="L132" s="33"/>
      <c r="M132" s="139" t="s">
        <v>19</v>
      </c>
      <c r="N132" s="140" t="s">
        <v>40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191</v>
      </c>
      <c r="AT132" s="143" t="s">
        <v>186</v>
      </c>
      <c r="AU132" s="143" t="s">
        <v>78</v>
      </c>
      <c r="AY132" s="18" t="s">
        <v>184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76</v>
      </c>
      <c r="BK132" s="144">
        <f>ROUND(I132*H132,2)</f>
        <v>0</v>
      </c>
      <c r="BL132" s="18" t="s">
        <v>191</v>
      </c>
      <c r="BM132" s="143" t="s">
        <v>4161</v>
      </c>
    </row>
    <row r="133" spans="2:65" s="1" customFormat="1">
      <c r="B133" s="33"/>
      <c r="D133" s="145" t="s">
        <v>193</v>
      </c>
      <c r="F133" s="146" t="s">
        <v>4160</v>
      </c>
      <c r="I133" s="147"/>
      <c r="L133" s="33"/>
      <c r="M133" s="148"/>
      <c r="T133" s="54"/>
      <c r="AT133" s="18" t="s">
        <v>193</v>
      </c>
      <c r="AU133" s="18" t="s">
        <v>78</v>
      </c>
    </row>
    <row r="134" spans="2:65" s="1" customFormat="1">
      <c r="B134" s="33"/>
      <c r="D134" s="149" t="s">
        <v>195</v>
      </c>
      <c r="F134" s="150" t="s">
        <v>4162</v>
      </c>
      <c r="I134" s="147"/>
      <c r="L134" s="33"/>
      <c r="M134" s="148"/>
      <c r="T134" s="54"/>
      <c r="AT134" s="18" t="s">
        <v>195</v>
      </c>
      <c r="AU134" s="18" t="s">
        <v>78</v>
      </c>
    </row>
    <row r="135" spans="2:65" s="12" customFormat="1">
      <c r="B135" s="151"/>
      <c r="D135" s="145" t="s">
        <v>197</v>
      </c>
      <c r="E135" s="152" t="s">
        <v>19</v>
      </c>
      <c r="F135" s="153" t="s">
        <v>1391</v>
      </c>
      <c r="H135" s="154">
        <v>160</v>
      </c>
      <c r="I135" s="155"/>
      <c r="L135" s="151"/>
      <c r="M135" s="156"/>
      <c r="T135" s="157"/>
      <c r="AT135" s="152" t="s">
        <v>197</v>
      </c>
      <c r="AU135" s="152" t="s">
        <v>78</v>
      </c>
      <c r="AV135" s="12" t="s">
        <v>78</v>
      </c>
      <c r="AW135" s="12" t="s">
        <v>31</v>
      </c>
      <c r="AX135" s="12" t="s">
        <v>69</v>
      </c>
      <c r="AY135" s="152" t="s">
        <v>184</v>
      </c>
    </row>
    <row r="136" spans="2:65" s="1" customFormat="1" ht="24.2" customHeight="1">
      <c r="B136" s="33"/>
      <c r="C136" s="132" t="s">
        <v>247</v>
      </c>
      <c r="D136" s="132" t="s">
        <v>186</v>
      </c>
      <c r="E136" s="133" t="s">
        <v>4163</v>
      </c>
      <c r="F136" s="134" t="s">
        <v>4164</v>
      </c>
      <c r="G136" s="135" t="s">
        <v>345</v>
      </c>
      <c r="H136" s="136">
        <v>37.950000000000003</v>
      </c>
      <c r="I136" s="137"/>
      <c r="J136" s="138">
        <f>ROUND(I136*H136,2)</f>
        <v>0</v>
      </c>
      <c r="K136" s="134" t="s">
        <v>190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191</v>
      </c>
      <c r="AT136" s="143" t="s">
        <v>186</v>
      </c>
      <c r="AU136" s="143" t="s">
        <v>78</v>
      </c>
      <c r="AY136" s="18" t="s">
        <v>184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76</v>
      </c>
      <c r="BK136" s="144">
        <f>ROUND(I136*H136,2)</f>
        <v>0</v>
      </c>
      <c r="BL136" s="18" t="s">
        <v>191</v>
      </c>
      <c r="BM136" s="143" t="s">
        <v>4165</v>
      </c>
    </row>
    <row r="137" spans="2:65" s="1" customFormat="1" ht="19.5">
      <c r="B137" s="33"/>
      <c r="D137" s="145" t="s">
        <v>193</v>
      </c>
      <c r="F137" s="146" t="s">
        <v>4166</v>
      </c>
      <c r="I137" s="147"/>
      <c r="L137" s="33"/>
      <c r="M137" s="148"/>
      <c r="T137" s="54"/>
      <c r="AT137" s="18" t="s">
        <v>193</v>
      </c>
      <c r="AU137" s="18" t="s">
        <v>78</v>
      </c>
    </row>
    <row r="138" spans="2:65" s="1" customFormat="1">
      <c r="B138" s="33"/>
      <c r="D138" s="149" t="s">
        <v>195</v>
      </c>
      <c r="F138" s="150" t="s">
        <v>4167</v>
      </c>
      <c r="I138" s="147"/>
      <c r="L138" s="33"/>
      <c r="M138" s="148"/>
      <c r="T138" s="54"/>
      <c r="AT138" s="18" t="s">
        <v>195</v>
      </c>
      <c r="AU138" s="18" t="s">
        <v>78</v>
      </c>
    </row>
    <row r="139" spans="2:65" s="12" customFormat="1">
      <c r="B139" s="151"/>
      <c r="D139" s="145" t="s">
        <v>197</v>
      </c>
      <c r="E139" s="152" t="s">
        <v>19</v>
      </c>
      <c r="F139" s="153" t="s">
        <v>4168</v>
      </c>
      <c r="H139" s="154">
        <v>12.75</v>
      </c>
      <c r="I139" s="155"/>
      <c r="L139" s="151"/>
      <c r="M139" s="156"/>
      <c r="T139" s="157"/>
      <c r="AT139" s="152" t="s">
        <v>197</v>
      </c>
      <c r="AU139" s="152" t="s">
        <v>78</v>
      </c>
      <c r="AV139" s="12" t="s">
        <v>78</v>
      </c>
      <c r="AW139" s="12" t="s">
        <v>31</v>
      </c>
      <c r="AX139" s="12" t="s">
        <v>69</v>
      </c>
      <c r="AY139" s="152" t="s">
        <v>184</v>
      </c>
    </row>
    <row r="140" spans="2:65" s="12" customFormat="1">
      <c r="B140" s="151"/>
      <c r="D140" s="145" t="s">
        <v>197</v>
      </c>
      <c r="E140" s="152" t="s">
        <v>19</v>
      </c>
      <c r="F140" s="153" t="s">
        <v>4169</v>
      </c>
      <c r="H140" s="154">
        <v>25.2</v>
      </c>
      <c r="I140" s="155"/>
      <c r="L140" s="151"/>
      <c r="M140" s="156"/>
      <c r="T140" s="157"/>
      <c r="AT140" s="152" t="s">
        <v>197</v>
      </c>
      <c r="AU140" s="152" t="s">
        <v>78</v>
      </c>
      <c r="AV140" s="12" t="s">
        <v>78</v>
      </c>
      <c r="AW140" s="12" t="s">
        <v>31</v>
      </c>
      <c r="AX140" s="12" t="s">
        <v>69</v>
      </c>
      <c r="AY140" s="152" t="s">
        <v>184</v>
      </c>
    </row>
    <row r="141" spans="2:65" s="13" customFormat="1">
      <c r="B141" s="158"/>
      <c r="D141" s="145" t="s">
        <v>197</v>
      </c>
      <c r="E141" s="159" t="s">
        <v>19</v>
      </c>
      <c r="F141" s="160" t="s">
        <v>205</v>
      </c>
      <c r="H141" s="161">
        <v>37.950000000000003</v>
      </c>
      <c r="I141" s="162"/>
      <c r="L141" s="158"/>
      <c r="M141" s="163"/>
      <c r="T141" s="164"/>
      <c r="AT141" s="159" t="s">
        <v>197</v>
      </c>
      <c r="AU141" s="159" t="s">
        <v>78</v>
      </c>
      <c r="AV141" s="13" t="s">
        <v>191</v>
      </c>
      <c r="AW141" s="13" t="s">
        <v>31</v>
      </c>
      <c r="AX141" s="13" t="s">
        <v>76</v>
      </c>
      <c r="AY141" s="159" t="s">
        <v>184</v>
      </c>
    </row>
    <row r="142" spans="2:65" s="1" customFormat="1" ht="24.2" customHeight="1">
      <c r="B142" s="33"/>
      <c r="C142" s="132" t="s">
        <v>254</v>
      </c>
      <c r="D142" s="132" t="s">
        <v>186</v>
      </c>
      <c r="E142" s="133" t="s">
        <v>4170</v>
      </c>
      <c r="F142" s="134" t="s">
        <v>4171</v>
      </c>
      <c r="G142" s="135" t="s">
        <v>345</v>
      </c>
      <c r="H142" s="136">
        <v>160</v>
      </c>
      <c r="I142" s="137"/>
      <c r="J142" s="138">
        <f>ROUND(I142*H142,2)</f>
        <v>0</v>
      </c>
      <c r="K142" s="134" t="s">
        <v>190</v>
      </c>
      <c r="L142" s="33"/>
      <c r="M142" s="139" t="s">
        <v>19</v>
      </c>
      <c r="N142" s="140" t="s">
        <v>40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191</v>
      </c>
      <c r="AT142" s="143" t="s">
        <v>186</v>
      </c>
      <c r="AU142" s="143" t="s">
        <v>78</v>
      </c>
      <c r="AY142" s="18" t="s">
        <v>184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76</v>
      </c>
      <c r="BK142" s="144">
        <f>ROUND(I142*H142,2)</f>
        <v>0</v>
      </c>
      <c r="BL142" s="18" t="s">
        <v>191</v>
      </c>
      <c r="BM142" s="143" t="s">
        <v>4172</v>
      </c>
    </row>
    <row r="143" spans="2:65" s="1" customFormat="1" ht="19.5">
      <c r="B143" s="33"/>
      <c r="D143" s="145" t="s">
        <v>193</v>
      </c>
      <c r="F143" s="146" t="s">
        <v>4173</v>
      </c>
      <c r="I143" s="147"/>
      <c r="L143" s="33"/>
      <c r="M143" s="148"/>
      <c r="T143" s="54"/>
      <c r="AT143" s="18" t="s">
        <v>193</v>
      </c>
      <c r="AU143" s="18" t="s">
        <v>78</v>
      </c>
    </row>
    <row r="144" spans="2:65" s="1" customFormat="1">
      <c r="B144" s="33"/>
      <c r="D144" s="149" t="s">
        <v>195</v>
      </c>
      <c r="F144" s="150" t="s">
        <v>4174</v>
      </c>
      <c r="I144" s="147"/>
      <c r="L144" s="33"/>
      <c r="M144" s="148"/>
      <c r="T144" s="54"/>
      <c r="AT144" s="18" t="s">
        <v>195</v>
      </c>
      <c r="AU144" s="18" t="s">
        <v>78</v>
      </c>
    </row>
    <row r="145" spans="2:65" s="12" customFormat="1">
      <c r="B145" s="151"/>
      <c r="D145" s="145" t="s">
        <v>197</v>
      </c>
      <c r="E145" s="152" t="s">
        <v>19</v>
      </c>
      <c r="F145" s="153" t="s">
        <v>1391</v>
      </c>
      <c r="H145" s="154">
        <v>160</v>
      </c>
      <c r="I145" s="155"/>
      <c r="L145" s="151"/>
      <c r="M145" s="156"/>
      <c r="T145" s="157"/>
      <c r="AT145" s="152" t="s">
        <v>197</v>
      </c>
      <c r="AU145" s="152" t="s">
        <v>78</v>
      </c>
      <c r="AV145" s="12" t="s">
        <v>78</v>
      </c>
      <c r="AW145" s="12" t="s">
        <v>31</v>
      </c>
      <c r="AX145" s="12" t="s">
        <v>76</v>
      </c>
      <c r="AY145" s="152" t="s">
        <v>184</v>
      </c>
    </row>
    <row r="146" spans="2:65" s="1" customFormat="1" ht="21.75" customHeight="1">
      <c r="B146" s="33"/>
      <c r="C146" s="132" t="s">
        <v>264</v>
      </c>
      <c r="D146" s="132" t="s">
        <v>186</v>
      </c>
      <c r="E146" s="133" t="s">
        <v>4175</v>
      </c>
      <c r="F146" s="134" t="s">
        <v>4176</v>
      </c>
      <c r="G146" s="135" t="s">
        <v>345</v>
      </c>
      <c r="H146" s="136">
        <v>280</v>
      </c>
      <c r="I146" s="137"/>
      <c r="J146" s="138">
        <f>ROUND(I146*H146,2)</f>
        <v>0</v>
      </c>
      <c r="K146" s="134" t="s">
        <v>19</v>
      </c>
      <c r="L146" s="33"/>
      <c r="M146" s="139" t="s">
        <v>19</v>
      </c>
      <c r="N146" s="140" t="s">
        <v>40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191</v>
      </c>
      <c r="AT146" s="143" t="s">
        <v>186</v>
      </c>
      <c r="AU146" s="143" t="s">
        <v>78</v>
      </c>
      <c r="AY146" s="18" t="s">
        <v>184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76</v>
      </c>
      <c r="BK146" s="144">
        <f>ROUND(I146*H146,2)</f>
        <v>0</v>
      </c>
      <c r="BL146" s="18" t="s">
        <v>191</v>
      </c>
      <c r="BM146" s="143" t="s">
        <v>4177</v>
      </c>
    </row>
    <row r="147" spans="2:65" s="1" customFormat="1">
      <c r="B147" s="33"/>
      <c r="D147" s="145" t="s">
        <v>193</v>
      </c>
      <c r="F147" s="146" t="s">
        <v>4176</v>
      </c>
      <c r="I147" s="147"/>
      <c r="L147" s="33"/>
      <c r="M147" s="148"/>
      <c r="T147" s="54"/>
      <c r="AT147" s="18" t="s">
        <v>193</v>
      </c>
      <c r="AU147" s="18" t="s">
        <v>78</v>
      </c>
    </row>
    <row r="148" spans="2:65" s="12" customFormat="1">
      <c r="B148" s="151"/>
      <c r="D148" s="145" t="s">
        <v>197</v>
      </c>
      <c r="E148" s="152" t="s">
        <v>19</v>
      </c>
      <c r="F148" s="153" t="s">
        <v>1391</v>
      </c>
      <c r="H148" s="154">
        <v>160</v>
      </c>
      <c r="I148" s="155"/>
      <c r="L148" s="151"/>
      <c r="M148" s="156"/>
      <c r="T148" s="157"/>
      <c r="AT148" s="152" t="s">
        <v>197</v>
      </c>
      <c r="AU148" s="152" t="s">
        <v>78</v>
      </c>
      <c r="AV148" s="12" t="s">
        <v>78</v>
      </c>
      <c r="AW148" s="12" t="s">
        <v>31</v>
      </c>
      <c r="AX148" s="12" t="s">
        <v>69</v>
      </c>
      <c r="AY148" s="152" t="s">
        <v>184</v>
      </c>
    </row>
    <row r="149" spans="2:65" s="12" customFormat="1">
      <c r="B149" s="151"/>
      <c r="D149" s="145" t="s">
        <v>197</v>
      </c>
      <c r="E149" s="152" t="s">
        <v>19</v>
      </c>
      <c r="F149" s="153" t="s">
        <v>4178</v>
      </c>
      <c r="H149" s="154">
        <v>120</v>
      </c>
      <c r="I149" s="155"/>
      <c r="L149" s="151"/>
      <c r="M149" s="156"/>
      <c r="T149" s="157"/>
      <c r="AT149" s="152" t="s">
        <v>197</v>
      </c>
      <c r="AU149" s="152" t="s">
        <v>78</v>
      </c>
      <c r="AV149" s="12" t="s">
        <v>78</v>
      </c>
      <c r="AW149" s="12" t="s">
        <v>31</v>
      </c>
      <c r="AX149" s="12" t="s">
        <v>69</v>
      </c>
      <c r="AY149" s="152" t="s">
        <v>184</v>
      </c>
    </row>
    <row r="150" spans="2:65" s="1" customFormat="1" ht="33" customHeight="1">
      <c r="B150" s="33"/>
      <c r="C150" s="132" t="s">
        <v>273</v>
      </c>
      <c r="D150" s="132" t="s">
        <v>186</v>
      </c>
      <c r="E150" s="133" t="s">
        <v>1978</v>
      </c>
      <c r="F150" s="134" t="s">
        <v>1979</v>
      </c>
      <c r="G150" s="135" t="s">
        <v>313</v>
      </c>
      <c r="H150" s="136">
        <v>108.52500000000001</v>
      </c>
      <c r="I150" s="137"/>
      <c r="J150" s="138">
        <f>ROUND(I150*H150,2)</f>
        <v>0</v>
      </c>
      <c r="K150" s="134" t="s">
        <v>190</v>
      </c>
      <c r="L150" s="33"/>
      <c r="M150" s="139" t="s">
        <v>19</v>
      </c>
      <c r="N150" s="140" t="s">
        <v>40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191</v>
      </c>
      <c r="AT150" s="143" t="s">
        <v>186</v>
      </c>
      <c r="AU150" s="143" t="s">
        <v>78</v>
      </c>
      <c r="AY150" s="18" t="s">
        <v>184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76</v>
      </c>
      <c r="BK150" s="144">
        <f>ROUND(I150*H150,2)</f>
        <v>0</v>
      </c>
      <c r="BL150" s="18" t="s">
        <v>191</v>
      </c>
      <c r="BM150" s="143" t="s">
        <v>4179</v>
      </c>
    </row>
    <row r="151" spans="2:65" s="1" customFormat="1" ht="29.25">
      <c r="B151" s="33"/>
      <c r="D151" s="145" t="s">
        <v>193</v>
      </c>
      <c r="F151" s="146" t="s">
        <v>1981</v>
      </c>
      <c r="I151" s="147"/>
      <c r="L151" s="33"/>
      <c r="M151" s="148"/>
      <c r="T151" s="54"/>
      <c r="AT151" s="18" t="s">
        <v>193</v>
      </c>
      <c r="AU151" s="18" t="s">
        <v>78</v>
      </c>
    </row>
    <row r="152" spans="2:65" s="1" customFormat="1">
      <c r="B152" s="33"/>
      <c r="D152" s="149" t="s">
        <v>195</v>
      </c>
      <c r="F152" s="150" t="s">
        <v>1982</v>
      </c>
      <c r="I152" s="147"/>
      <c r="L152" s="33"/>
      <c r="M152" s="148"/>
      <c r="T152" s="54"/>
      <c r="AT152" s="18" t="s">
        <v>195</v>
      </c>
      <c r="AU152" s="18" t="s">
        <v>78</v>
      </c>
    </row>
    <row r="153" spans="2:65" s="12" customFormat="1">
      <c r="B153" s="151"/>
      <c r="D153" s="145" t="s">
        <v>197</v>
      </c>
      <c r="E153" s="152" t="s">
        <v>19</v>
      </c>
      <c r="F153" s="153" t="s">
        <v>4180</v>
      </c>
      <c r="H153" s="154">
        <v>108.52500000000001</v>
      </c>
      <c r="I153" s="155"/>
      <c r="L153" s="151"/>
      <c r="M153" s="156"/>
      <c r="T153" s="157"/>
      <c r="AT153" s="152" t="s">
        <v>197</v>
      </c>
      <c r="AU153" s="152" t="s">
        <v>78</v>
      </c>
      <c r="AV153" s="12" t="s">
        <v>78</v>
      </c>
      <c r="AW153" s="12" t="s">
        <v>31</v>
      </c>
      <c r="AX153" s="12" t="s">
        <v>76</v>
      </c>
      <c r="AY153" s="152" t="s">
        <v>184</v>
      </c>
    </row>
    <row r="154" spans="2:65" s="1" customFormat="1" ht="16.5" customHeight="1">
      <c r="B154" s="33"/>
      <c r="C154" s="171" t="s">
        <v>281</v>
      </c>
      <c r="D154" s="171" t="s">
        <v>557</v>
      </c>
      <c r="E154" s="172" t="s">
        <v>4181</v>
      </c>
      <c r="F154" s="173" t="s">
        <v>4182</v>
      </c>
      <c r="G154" s="174" t="s">
        <v>1614</v>
      </c>
      <c r="H154" s="175">
        <v>10.4</v>
      </c>
      <c r="I154" s="176"/>
      <c r="J154" s="177">
        <f>ROUND(I154*H154,2)</f>
        <v>0</v>
      </c>
      <c r="K154" s="173" t="s">
        <v>190</v>
      </c>
      <c r="L154" s="178"/>
      <c r="M154" s="179" t="s">
        <v>19</v>
      </c>
      <c r="N154" s="180" t="s">
        <v>40</v>
      </c>
      <c r="P154" s="141">
        <f>O154*H154</f>
        <v>0</v>
      </c>
      <c r="Q154" s="141">
        <v>1E-3</v>
      </c>
      <c r="R154" s="141">
        <f>Q154*H154</f>
        <v>1.0400000000000001E-2</v>
      </c>
      <c r="S154" s="141">
        <v>0</v>
      </c>
      <c r="T154" s="142">
        <f>S154*H154</f>
        <v>0</v>
      </c>
      <c r="AR154" s="143" t="s">
        <v>238</v>
      </c>
      <c r="AT154" s="143" t="s">
        <v>557</v>
      </c>
      <c r="AU154" s="143" t="s">
        <v>78</v>
      </c>
      <c r="AY154" s="18" t="s">
        <v>184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76</v>
      </c>
      <c r="BK154" s="144">
        <f>ROUND(I154*H154,2)</f>
        <v>0</v>
      </c>
      <c r="BL154" s="18" t="s">
        <v>191</v>
      </c>
      <c r="BM154" s="143" t="s">
        <v>4183</v>
      </c>
    </row>
    <row r="155" spans="2:65" s="1" customFormat="1">
      <c r="B155" s="33"/>
      <c r="D155" s="145" t="s">
        <v>193</v>
      </c>
      <c r="F155" s="146" t="s">
        <v>4182</v>
      </c>
      <c r="I155" s="147"/>
      <c r="L155" s="33"/>
      <c r="M155" s="148"/>
      <c r="T155" s="54"/>
      <c r="AT155" s="18" t="s">
        <v>193</v>
      </c>
      <c r="AU155" s="18" t="s">
        <v>78</v>
      </c>
    </row>
    <row r="156" spans="2:65" s="12" customFormat="1">
      <c r="B156" s="151"/>
      <c r="D156" s="145" t="s">
        <v>197</v>
      </c>
      <c r="E156" s="152" t="s">
        <v>19</v>
      </c>
      <c r="F156" s="153" t="s">
        <v>1391</v>
      </c>
      <c r="H156" s="154">
        <v>160</v>
      </c>
      <c r="I156" s="155"/>
      <c r="L156" s="151"/>
      <c r="M156" s="156"/>
      <c r="T156" s="157"/>
      <c r="AT156" s="152" t="s">
        <v>197</v>
      </c>
      <c r="AU156" s="152" t="s">
        <v>78</v>
      </c>
      <c r="AV156" s="12" t="s">
        <v>78</v>
      </c>
      <c r="AW156" s="12" t="s">
        <v>31</v>
      </c>
      <c r="AX156" s="12" t="s">
        <v>76</v>
      </c>
      <c r="AY156" s="152" t="s">
        <v>184</v>
      </c>
    </row>
    <row r="157" spans="2:65" s="12" customFormat="1">
      <c r="B157" s="151"/>
      <c r="D157" s="145" t="s">
        <v>197</v>
      </c>
      <c r="F157" s="153" t="s">
        <v>4184</v>
      </c>
      <c r="H157" s="154">
        <v>10.4</v>
      </c>
      <c r="I157" s="155"/>
      <c r="L157" s="151"/>
      <c r="M157" s="156"/>
      <c r="T157" s="157"/>
      <c r="AT157" s="152" t="s">
        <v>197</v>
      </c>
      <c r="AU157" s="152" t="s">
        <v>78</v>
      </c>
      <c r="AV157" s="12" t="s">
        <v>78</v>
      </c>
      <c r="AW157" s="12" t="s">
        <v>4</v>
      </c>
      <c r="AX157" s="12" t="s">
        <v>76</v>
      </c>
      <c r="AY157" s="152" t="s">
        <v>184</v>
      </c>
    </row>
    <row r="158" spans="2:65" s="11" customFormat="1" ht="22.9" customHeight="1">
      <c r="B158" s="120"/>
      <c r="D158" s="121" t="s">
        <v>68</v>
      </c>
      <c r="E158" s="130" t="s">
        <v>78</v>
      </c>
      <c r="F158" s="130" t="s">
        <v>324</v>
      </c>
      <c r="I158" s="123"/>
      <c r="J158" s="131">
        <f>BK158</f>
        <v>0</v>
      </c>
      <c r="L158" s="120"/>
      <c r="M158" s="125"/>
      <c r="P158" s="126">
        <f>SUM(P159:P170)</f>
        <v>0</v>
      </c>
      <c r="R158" s="126">
        <f>SUM(R159:R170)</f>
        <v>2.7773639999999999</v>
      </c>
      <c r="T158" s="127">
        <f>SUM(T159:T170)</f>
        <v>0</v>
      </c>
      <c r="AR158" s="121" t="s">
        <v>76</v>
      </c>
      <c r="AT158" s="128" t="s">
        <v>68</v>
      </c>
      <c r="AU158" s="128" t="s">
        <v>76</v>
      </c>
      <c r="AY158" s="121" t="s">
        <v>184</v>
      </c>
      <c r="BK158" s="129">
        <f>SUM(BK159:BK170)</f>
        <v>0</v>
      </c>
    </row>
    <row r="159" spans="2:65" s="1" customFormat="1" ht="16.5" customHeight="1">
      <c r="B159" s="33"/>
      <c r="C159" s="132" t="s">
        <v>289</v>
      </c>
      <c r="D159" s="132" t="s">
        <v>186</v>
      </c>
      <c r="E159" s="133" t="s">
        <v>366</v>
      </c>
      <c r="F159" s="134" t="s">
        <v>367</v>
      </c>
      <c r="G159" s="135" t="s">
        <v>189</v>
      </c>
      <c r="H159" s="136">
        <v>1.2</v>
      </c>
      <c r="I159" s="137"/>
      <c r="J159" s="138">
        <f>ROUND(I159*H159,2)</f>
        <v>0</v>
      </c>
      <c r="K159" s="134" t="s">
        <v>190</v>
      </c>
      <c r="L159" s="33"/>
      <c r="M159" s="139" t="s">
        <v>19</v>
      </c>
      <c r="N159" s="140" t="s">
        <v>40</v>
      </c>
      <c r="P159" s="141">
        <f>O159*H159</f>
        <v>0</v>
      </c>
      <c r="Q159" s="141">
        <v>2.3010199999999998</v>
      </c>
      <c r="R159" s="141">
        <f>Q159*H159</f>
        <v>2.7612239999999999</v>
      </c>
      <c r="S159" s="141">
        <v>0</v>
      </c>
      <c r="T159" s="142">
        <f>S159*H159</f>
        <v>0</v>
      </c>
      <c r="AR159" s="143" t="s">
        <v>191</v>
      </c>
      <c r="AT159" s="143" t="s">
        <v>186</v>
      </c>
      <c r="AU159" s="143" t="s">
        <v>78</v>
      </c>
      <c r="AY159" s="18" t="s">
        <v>184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76</v>
      </c>
      <c r="BK159" s="144">
        <f>ROUND(I159*H159,2)</f>
        <v>0</v>
      </c>
      <c r="BL159" s="18" t="s">
        <v>191</v>
      </c>
      <c r="BM159" s="143" t="s">
        <v>4185</v>
      </c>
    </row>
    <row r="160" spans="2:65" s="1" customFormat="1" ht="19.5">
      <c r="B160" s="33"/>
      <c r="D160" s="145" t="s">
        <v>193</v>
      </c>
      <c r="F160" s="146" t="s">
        <v>369</v>
      </c>
      <c r="I160" s="147"/>
      <c r="L160" s="33"/>
      <c r="M160" s="148"/>
      <c r="T160" s="54"/>
      <c r="AT160" s="18" t="s">
        <v>193</v>
      </c>
      <c r="AU160" s="18" t="s">
        <v>78</v>
      </c>
    </row>
    <row r="161" spans="2:65" s="1" customFormat="1">
      <c r="B161" s="33"/>
      <c r="D161" s="149" t="s">
        <v>195</v>
      </c>
      <c r="F161" s="150" t="s">
        <v>370</v>
      </c>
      <c r="I161" s="147"/>
      <c r="L161" s="33"/>
      <c r="M161" s="148"/>
      <c r="T161" s="54"/>
      <c r="AT161" s="18" t="s">
        <v>195</v>
      </c>
      <c r="AU161" s="18" t="s">
        <v>78</v>
      </c>
    </row>
    <row r="162" spans="2:65" s="12" customFormat="1">
      <c r="B162" s="151"/>
      <c r="D162" s="145" t="s">
        <v>197</v>
      </c>
      <c r="E162" s="152" t="s">
        <v>19</v>
      </c>
      <c r="F162" s="153" t="s">
        <v>4186</v>
      </c>
      <c r="H162" s="154">
        <v>1.2</v>
      </c>
      <c r="I162" s="155"/>
      <c r="L162" s="151"/>
      <c r="M162" s="156"/>
      <c r="T162" s="157"/>
      <c r="AT162" s="152" t="s">
        <v>197</v>
      </c>
      <c r="AU162" s="152" t="s">
        <v>78</v>
      </c>
      <c r="AV162" s="12" t="s">
        <v>78</v>
      </c>
      <c r="AW162" s="12" t="s">
        <v>31</v>
      </c>
      <c r="AX162" s="12" t="s">
        <v>76</v>
      </c>
      <c r="AY162" s="152" t="s">
        <v>184</v>
      </c>
    </row>
    <row r="163" spans="2:65" s="1" customFormat="1" ht="16.5" customHeight="1">
      <c r="B163" s="33"/>
      <c r="C163" s="132" t="s">
        <v>8</v>
      </c>
      <c r="D163" s="132" t="s">
        <v>186</v>
      </c>
      <c r="E163" s="133" t="s">
        <v>380</v>
      </c>
      <c r="F163" s="134" t="s">
        <v>381</v>
      </c>
      <c r="G163" s="135" t="s">
        <v>345</v>
      </c>
      <c r="H163" s="136">
        <v>6</v>
      </c>
      <c r="I163" s="137"/>
      <c r="J163" s="138">
        <f>ROUND(I163*H163,2)</f>
        <v>0</v>
      </c>
      <c r="K163" s="134" t="s">
        <v>190</v>
      </c>
      <c r="L163" s="33"/>
      <c r="M163" s="139" t="s">
        <v>19</v>
      </c>
      <c r="N163" s="140" t="s">
        <v>40</v>
      </c>
      <c r="P163" s="141">
        <f>O163*H163</f>
        <v>0</v>
      </c>
      <c r="Q163" s="141">
        <v>2.6900000000000001E-3</v>
      </c>
      <c r="R163" s="141">
        <f>Q163*H163</f>
        <v>1.6140000000000002E-2</v>
      </c>
      <c r="S163" s="141">
        <v>0</v>
      </c>
      <c r="T163" s="142">
        <f>S163*H163</f>
        <v>0</v>
      </c>
      <c r="AR163" s="143" t="s">
        <v>191</v>
      </c>
      <c r="AT163" s="143" t="s">
        <v>186</v>
      </c>
      <c r="AU163" s="143" t="s">
        <v>78</v>
      </c>
      <c r="AY163" s="18" t="s">
        <v>184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76</v>
      </c>
      <c r="BK163" s="144">
        <f>ROUND(I163*H163,2)</f>
        <v>0</v>
      </c>
      <c r="BL163" s="18" t="s">
        <v>191</v>
      </c>
      <c r="BM163" s="143" t="s">
        <v>4187</v>
      </c>
    </row>
    <row r="164" spans="2:65" s="1" customFormat="1">
      <c r="B164" s="33"/>
      <c r="D164" s="145" t="s">
        <v>193</v>
      </c>
      <c r="F164" s="146" t="s">
        <v>383</v>
      </c>
      <c r="I164" s="147"/>
      <c r="L164" s="33"/>
      <c r="M164" s="148"/>
      <c r="T164" s="54"/>
      <c r="AT164" s="18" t="s">
        <v>193</v>
      </c>
      <c r="AU164" s="18" t="s">
        <v>78</v>
      </c>
    </row>
    <row r="165" spans="2:65" s="1" customFormat="1">
      <c r="B165" s="33"/>
      <c r="D165" s="149" t="s">
        <v>195</v>
      </c>
      <c r="F165" s="150" t="s">
        <v>384</v>
      </c>
      <c r="I165" s="147"/>
      <c r="L165" s="33"/>
      <c r="M165" s="148"/>
      <c r="T165" s="54"/>
      <c r="AT165" s="18" t="s">
        <v>195</v>
      </c>
      <c r="AU165" s="18" t="s">
        <v>78</v>
      </c>
    </row>
    <row r="166" spans="2:65" s="12" customFormat="1">
      <c r="B166" s="151"/>
      <c r="D166" s="145" t="s">
        <v>197</v>
      </c>
      <c r="E166" s="152" t="s">
        <v>19</v>
      </c>
      <c r="F166" s="153" t="s">
        <v>4188</v>
      </c>
      <c r="H166" s="154">
        <v>6</v>
      </c>
      <c r="I166" s="155"/>
      <c r="L166" s="151"/>
      <c r="M166" s="156"/>
      <c r="T166" s="157"/>
      <c r="AT166" s="152" t="s">
        <v>197</v>
      </c>
      <c r="AU166" s="152" t="s">
        <v>78</v>
      </c>
      <c r="AV166" s="12" t="s">
        <v>78</v>
      </c>
      <c r="AW166" s="12" t="s">
        <v>31</v>
      </c>
      <c r="AX166" s="12" t="s">
        <v>69</v>
      </c>
      <c r="AY166" s="152" t="s">
        <v>184</v>
      </c>
    </row>
    <row r="167" spans="2:65" s="1" customFormat="1" ht="16.5" customHeight="1">
      <c r="B167" s="33"/>
      <c r="C167" s="132" t="s">
        <v>303</v>
      </c>
      <c r="D167" s="132" t="s">
        <v>186</v>
      </c>
      <c r="E167" s="133" t="s">
        <v>3262</v>
      </c>
      <c r="F167" s="134" t="s">
        <v>3263</v>
      </c>
      <c r="G167" s="135" t="s">
        <v>345</v>
      </c>
      <c r="H167" s="136">
        <v>6</v>
      </c>
      <c r="I167" s="137"/>
      <c r="J167" s="138">
        <f>ROUND(I167*H167,2)</f>
        <v>0</v>
      </c>
      <c r="K167" s="134" t="s">
        <v>190</v>
      </c>
      <c r="L167" s="33"/>
      <c r="M167" s="139" t="s">
        <v>19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191</v>
      </c>
      <c r="AT167" s="143" t="s">
        <v>186</v>
      </c>
      <c r="AU167" s="143" t="s">
        <v>78</v>
      </c>
      <c r="AY167" s="18" t="s">
        <v>184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8" t="s">
        <v>76</v>
      </c>
      <c r="BK167" s="144">
        <f>ROUND(I167*H167,2)</f>
        <v>0</v>
      </c>
      <c r="BL167" s="18" t="s">
        <v>191</v>
      </c>
      <c r="BM167" s="143" t="s">
        <v>4189</v>
      </c>
    </row>
    <row r="168" spans="2:65" s="1" customFormat="1">
      <c r="B168" s="33"/>
      <c r="D168" s="145" t="s">
        <v>193</v>
      </c>
      <c r="F168" s="146" t="s">
        <v>3265</v>
      </c>
      <c r="I168" s="147"/>
      <c r="L168" s="33"/>
      <c r="M168" s="148"/>
      <c r="T168" s="54"/>
      <c r="AT168" s="18" t="s">
        <v>193</v>
      </c>
      <c r="AU168" s="18" t="s">
        <v>78</v>
      </c>
    </row>
    <row r="169" spans="2:65" s="1" customFormat="1">
      <c r="B169" s="33"/>
      <c r="D169" s="149" t="s">
        <v>195</v>
      </c>
      <c r="F169" s="150" t="s">
        <v>3266</v>
      </c>
      <c r="I169" s="147"/>
      <c r="L169" s="33"/>
      <c r="M169" s="148"/>
      <c r="T169" s="54"/>
      <c r="AT169" s="18" t="s">
        <v>195</v>
      </c>
      <c r="AU169" s="18" t="s">
        <v>78</v>
      </c>
    </row>
    <row r="170" spans="2:65" s="12" customFormat="1">
      <c r="B170" s="151"/>
      <c r="D170" s="145" t="s">
        <v>197</v>
      </c>
      <c r="E170" s="152" t="s">
        <v>19</v>
      </c>
      <c r="F170" s="153" t="s">
        <v>4188</v>
      </c>
      <c r="H170" s="154">
        <v>6</v>
      </c>
      <c r="I170" s="155"/>
      <c r="L170" s="151"/>
      <c r="M170" s="156"/>
      <c r="T170" s="157"/>
      <c r="AT170" s="152" t="s">
        <v>197</v>
      </c>
      <c r="AU170" s="152" t="s">
        <v>78</v>
      </c>
      <c r="AV170" s="12" t="s">
        <v>78</v>
      </c>
      <c r="AW170" s="12" t="s">
        <v>31</v>
      </c>
      <c r="AX170" s="12" t="s">
        <v>76</v>
      </c>
      <c r="AY170" s="152" t="s">
        <v>184</v>
      </c>
    </row>
    <row r="171" spans="2:65" s="11" customFormat="1" ht="22.9" customHeight="1">
      <c r="B171" s="120"/>
      <c r="D171" s="121" t="s">
        <v>68</v>
      </c>
      <c r="E171" s="130" t="s">
        <v>206</v>
      </c>
      <c r="F171" s="130" t="s">
        <v>452</v>
      </c>
      <c r="I171" s="123"/>
      <c r="J171" s="131">
        <f>BK171</f>
        <v>0</v>
      </c>
      <c r="L171" s="120"/>
      <c r="M171" s="125"/>
      <c r="P171" s="126">
        <f>SUM(P172:P179)</f>
        <v>0</v>
      </c>
      <c r="R171" s="126">
        <f>SUM(R172:R179)</f>
        <v>2.33374536</v>
      </c>
      <c r="T171" s="127">
        <f>SUM(T172:T179)</f>
        <v>0</v>
      </c>
      <c r="AR171" s="121" t="s">
        <v>76</v>
      </c>
      <c r="AT171" s="128" t="s">
        <v>68</v>
      </c>
      <c r="AU171" s="128" t="s">
        <v>76</v>
      </c>
      <c r="AY171" s="121" t="s">
        <v>184</v>
      </c>
      <c r="BK171" s="129">
        <f>SUM(BK172:BK179)</f>
        <v>0</v>
      </c>
    </row>
    <row r="172" spans="2:65" s="1" customFormat="1" ht="33" customHeight="1">
      <c r="B172" s="33"/>
      <c r="C172" s="132" t="s">
        <v>310</v>
      </c>
      <c r="D172" s="132" t="s">
        <v>186</v>
      </c>
      <c r="E172" s="133" t="s">
        <v>454</v>
      </c>
      <c r="F172" s="134" t="s">
        <v>455</v>
      </c>
      <c r="G172" s="135" t="s">
        <v>345</v>
      </c>
      <c r="H172" s="136">
        <v>3.125</v>
      </c>
      <c r="I172" s="137"/>
      <c r="J172" s="138">
        <f>ROUND(I172*H172,2)</f>
        <v>0</v>
      </c>
      <c r="K172" s="134" t="s">
        <v>190</v>
      </c>
      <c r="L172" s="33"/>
      <c r="M172" s="139" t="s">
        <v>19</v>
      </c>
      <c r="N172" s="140" t="s">
        <v>40</v>
      </c>
      <c r="P172" s="141">
        <f>O172*H172</f>
        <v>0</v>
      </c>
      <c r="Q172" s="141">
        <v>0.73404000000000003</v>
      </c>
      <c r="R172" s="141">
        <f>Q172*H172</f>
        <v>2.2938749999999999</v>
      </c>
      <c r="S172" s="141">
        <v>0</v>
      </c>
      <c r="T172" s="142">
        <f>S172*H172</f>
        <v>0</v>
      </c>
      <c r="AR172" s="143" t="s">
        <v>191</v>
      </c>
      <c r="AT172" s="143" t="s">
        <v>186</v>
      </c>
      <c r="AU172" s="143" t="s">
        <v>78</v>
      </c>
      <c r="AY172" s="18" t="s">
        <v>184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76</v>
      </c>
      <c r="BK172" s="144">
        <f>ROUND(I172*H172,2)</f>
        <v>0</v>
      </c>
      <c r="BL172" s="18" t="s">
        <v>191</v>
      </c>
      <c r="BM172" s="143" t="s">
        <v>4190</v>
      </c>
    </row>
    <row r="173" spans="2:65" s="1" customFormat="1" ht="29.25">
      <c r="B173" s="33"/>
      <c r="D173" s="145" t="s">
        <v>193</v>
      </c>
      <c r="F173" s="146" t="s">
        <v>457</v>
      </c>
      <c r="I173" s="147"/>
      <c r="L173" s="33"/>
      <c r="M173" s="148"/>
      <c r="T173" s="54"/>
      <c r="AT173" s="18" t="s">
        <v>193</v>
      </c>
      <c r="AU173" s="18" t="s">
        <v>78</v>
      </c>
    </row>
    <row r="174" spans="2:65" s="1" customFormat="1">
      <c r="B174" s="33"/>
      <c r="D174" s="149" t="s">
        <v>195</v>
      </c>
      <c r="F174" s="150" t="s">
        <v>458</v>
      </c>
      <c r="I174" s="147"/>
      <c r="L174" s="33"/>
      <c r="M174" s="148"/>
      <c r="T174" s="54"/>
      <c r="AT174" s="18" t="s">
        <v>195</v>
      </c>
      <c r="AU174" s="18" t="s">
        <v>78</v>
      </c>
    </row>
    <row r="175" spans="2:65" s="12" customFormat="1">
      <c r="B175" s="151"/>
      <c r="D175" s="145" t="s">
        <v>197</v>
      </c>
      <c r="E175" s="152" t="s">
        <v>19</v>
      </c>
      <c r="F175" s="153" t="s">
        <v>4191</v>
      </c>
      <c r="H175" s="154">
        <v>3.125</v>
      </c>
      <c r="I175" s="155"/>
      <c r="L175" s="151"/>
      <c r="M175" s="156"/>
      <c r="T175" s="157"/>
      <c r="AT175" s="152" t="s">
        <v>197</v>
      </c>
      <c r="AU175" s="152" t="s">
        <v>78</v>
      </c>
      <c r="AV175" s="12" t="s">
        <v>78</v>
      </c>
      <c r="AW175" s="12" t="s">
        <v>31</v>
      </c>
      <c r="AX175" s="12" t="s">
        <v>76</v>
      </c>
      <c r="AY175" s="152" t="s">
        <v>184</v>
      </c>
    </row>
    <row r="176" spans="2:65" s="1" customFormat="1" ht="16.5" customHeight="1">
      <c r="B176" s="33"/>
      <c r="C176" s="132" t="s">
        <v>318</v>
      </c>
      <c r="D176" s="132" t="s">
        <v>186</v>
      </c>
      <c r="E176" s="133" t="s">
        <v>500</v>
      </c>
      <c r="F176" s="134" t="s">
        <v>501</v>
      </c>
      <c r="G176" s="135" t="s">
        <v>313</v>
      </c>
      <c r="H176" s="136">
        <v>3.7999999999999999E-2</v>
      </c>
      <c r="I176" s="137"/>
      <c r="J176" s="138">
        <f>ROUND(I176*H176,2)</f>
        <v>0</v>
      </c>
      <c r="K176" s="134" t="s">
        <v>190</v>
      </c>
      <c r="L176" s="33"/>
      <c r="M176" s="139" t="s">
        <v>19</v>
      </c>
      <c r="N176" s="140" t="s">
        <v>40</v>
      </c>
      <c r="P176" s="141">
        <f>O176*H176</f>
        <v>0</v>
      </c>
      <c r="Q176" s="141">
        <v>1.04922</v>
      </c>
      <c r="R176" s="141">
        <f>Q176*H176</f>
        <v>3.9870360000000001E-2</v>
      </c>
      <c r="S176" s="141">
        <v>0</v>
      </c>
      <c r="T176" s="142">
        <f>S176*H176</f>
        <v>0</v>
      </c>
      <c r="AR176" s="143" t="s">
        <v>191</v>
      </c>
      <c r="AT176" s="143" t="s">
        <v>186</v>
      </c>
      <c r="AU176" s="143" t="s">
        <v>78</v>
      </c>
      <c r="AY176" s="18" t="s">
        <v>184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76</v>
      </c>
      <c r="BK176" s="144">
        <f>ROUND(I176*H176,2)</f>
        <v>0</v>
      </c>
      <c r="BL176" s="18" t="s">
        <v>191</v>
      </c>
      <c r="BM176" s="143" t="s">
        <v>4192</v>
      </c>
    </row>
    <row r="177" spans="2:65" s="1" customFormat="1" ht="29.25">
      <c r="B177" s="33"/>
      <c r="D177" s="145" t="s">
        <v>193</v>
      </c>
      <c r="F177" s="146" t="s">
        <v>503</v>
      </c>
      <c r="I177" s="147"/>
      <c r="L177" s="33"/>
      <c r="M177" s="148"/>
      <c r="T177" s="54"/>
      <c r="AT177" s="18" t="s">
        <v>193</v>
      </c>
      <c r="AU177" s="18" t="s">
        <v>78</v>
      </c>
    </row>
    <row r="178" spans="2:65" s="1" customFormat="1">
      <c r="B178" s="33"/>
      <c r="D178" s="149" t="s">
        <v>195</v>
      </c>
      <c r="F178" s="150" t="s">
        <v>504</v>
      </c>
      <c r="I178" s="147"/>
      <c r="L178" s="33"/>
      <c r="M178" s="148"/>
      <c r="T178" s="54"/>
      <c r="AT178" s="18" t="s">
        <v>195</v>
      </c>
      <c r="AU178" s="18" t="s">
        <v>78</v>
      </c>
    </row>
    <row r="179" spans="2:65" s="12" customFormat="1">
      <c r="B179" s="151"/>
      <c r="D179" s="145" t="s">
        <v>197</v>
      </c>
      <c r="E179" s="152" t="s">
        <v>19</v>
      </c>
      <c r="F179" s="153" t="s">
        <v>4193</v>
      </c>
      <c r="H179" s="154">
        <v>3.7999999999999999E-2</v>
      </c>
      <c r="I179" s="155"/>
      <c r="L179" s="151"/>
      <c r="M179" s="156"/>
      <c r="T179" s="157"/>
      <c r="AT179" s="152" t="s">
        <v>197</v>
      </c>
      <c r="AU179" s="152" t="s">
        <v>78</v>
      </c>
      <c r="AV179" s="12" t="s">
        <v>78</v>
      </c>
      <c r="AW179" s="12" t="s">
        <v>31</v>
      </c>
      <c r="AX179" s="12" t="s">
        <v>76</v>
      </c>
      <c r="AY179" s="152" t="s">
        <v>184</v>
      </c>
    </row>
    <row r="180" spans="2:65" s="11" customFormat="1" ht="22.9" customHeight="1">
      <c r="B180" s="120"/>
      <c r="D180" s="121" t="s">
        <v>68</v>
      </c>
      <c r="E180" s="130" t="s">
        <v>218</v>
      </c>
      <c r="F180" s="130" t="s">
        <v>3833</v>
      </c>
      <c r="I180" s="123"/>
      <c r="J180" s="131">
        <f>BK180</f>
        <v>0</v>
      </c>
      <c r="L180" s="120"/>
      <c r="M180" s="125"/>
      <c r="P180" s="126">
        <f>SUM(P181:P270)</f>
        <v>0</v>
      </c>
      <c r="R180" s="126">
        <f>SUM(R181:R270)</f>
        <v>66.731497160000004</v>
      </c>
      <c r="T180" s="127">
        <f>SUM(T181:T270)</f>
        <v>0</v>
      </c>
      <c r="AR180" s="121" t="s">
        <v>76</v>
      </c>
      <c r="AT180" s="128" t="s">
        <v>68</v>
      </c>
      <c r="AU180" s="128" t="s">
        <v>76</v>
      </c>
      <c r="AY180" s="121" t="s">
        <v>184</v>
      </c>
      <c r="BK180" s="129">
        <f>SUM(BK181:BK270)</f>
        <v>0</v>
      </c>
    </row>
    <row r="181" spans="2:65" s="1" customFormat="1" ht="33" customHeight="1">
      <c r="B181" s="33"/>
      <c r="C181" s="132" t="s">
        <v>325</v>
      </c>
      <c r="D181" s="132" t="s">
        <v>186</v>
      </c>
      <c r="E181" s="133" t="s">
        <v>4194</v>
      </c>
      <c r="F181" s="134" t="s">
        <v>4195</v>
      </c>
      <c r="G181" s="135" t="s">
        <v>345</v>
      </c>
      <c r="H181" s="136">
        <v>120</v>
      </c>
      <c r="I181" s="137"/>
      <c r="J181" s="138">
        <f>ROUND(I181*H181,2)</f>
        <v>0</v>
      </c>
      <c r="K181" s="134" t="s">
        <v>190</v>
      </c>
      <c r="L181" s="33"/>
      <c r="M181" s="139" t="s">
        <v>19</v>
      </c>
      <c r="N181" s="140" t="s">
        <v>40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191</v>
      </c>
      <c r="AT181" s="143" t="s">
        <v>186</v>
      </c>
      <c r="AU181" s="143" t="s">
        <v>78</v>
      </c>
      <c r="AY181" s="18" t="s">
        <v>184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76</v>
      </c>
      <c r="BK181" s="144">
        <f>ROUND(I181*H181,2)</f>
        <v>0</v>
      </c>
      <c r="BL181" s="18" t="s">
        <v>191</v>
      </c>
      <c r="BM181" s="143" t="s">
        <v>4196</v>
      </c>
    </row>
    <row r="182" spans="2:65" s="1" customFormat="1" ht="19.5">
      <c r="B182" s="33"/>
      <c r="D182" s="145" t="s">
        <v>193</v>
      </c>
      <c r="F182" s="146" t="s">
        <v>4197</v>
      </c>
      <c r="I182" s="147"/>
      <c r="L182" s="33"/>
      <c r="M182" s="148"/>
      <c r="T182" s="54"/>
      <c r="AT182" s="18" t="s">
        <v>193</v>
      </c>
      <c r="AU182" s="18" t="s">
        <v>78</v>
      </c>
    </row>
    <row r="183" spans="2:65" s="1" customFormat="1">
      <c r="B183" s="33"/>
      <c r="D183" s="149" t="s">
        <v>195</v>
      </c>
      <c r="F183" s="150" t="s">
        <v>4198</v>
      </c>
      <c r="I183" s="147"/>
      <c r="L183" s="33"/>
      <c r="M183" s="148"/>
      <c r="T183" s="54"/>
      <c r="AT183" s="18" t="s">
        <v>195</v>
      </c>
      <c r="AU183" s="18" t="s">
        <v>78</v>
      </c>
    </row>
    <row r="184" spans="2:65" s="12" customFormat="1">
      <c r="B184" s="151"/>
      <c r="D184" s="145" t="s">
        <v>197</v>
      </c>
      <c r="E184" s="152" t="s">
        <v>19</v>
      </c>
      <c r="F184" s="153" t="s">
        <v>4199</v>
      </c>
      <c r="H184" s="154">
        <v>120</v>
      </c>
      <c r="I184" s="155"/>
      <c r="L184" s="151"/>
      <c r="M184" s="156"/>
      <c r="T184" s="157"/>
      <c r="AT184" s="152" t="s">
        <v>197</v>
      </c>
      <c r="AU184" s="152" t="s">
        <v>78</v>
      </c>
      <c r="AV184" s="12" t="s">
        <v>78</v>
      </c>
      <c r="AW184" s="12" t="s">
        <v>31</v>
      </c>
      <c r="AX184" s="12" t="s">
        <v>76</v>
      </c>
      <c r="AY184" s="152" t="s">
        <v>184</v>
      </c>
    </row>
    <row r="185" spans="2:65" s="1" customFormat="1" ht="24.2" customHeight="1">
      <c r="B185" s="33"/>
      <c r="C185" s="132" t="s">
        <v>333</v>
      </c>
      <c r="D185" s="132" t="s">
        <v>186</v>
      </c>
      <c r="E185" s="133" t="s">
        <v>4200</v>
      </c>
      <c r="F185" s="134" t="s">
        <v>4201</v>
      </c>
      <c r="G185" s="135" t="s">
        <v>345</v>
      </c>
      <c r="H185" s="136">
        <v>60</v>
      </c>
      <c r="I185" s="137"/>
      <c r="J185" s="138">
        <f>ROUND(I185*H185,2)</f>
        <v>0</v>
      </c>
      <c r="K185" s="134" t="s">
        <v>190</v>
      </c>
      <c r="L185" s="33"/>
      <c r="M185" s="139" t="s">
        <v>19</v>
      </c>
      <c r="N185" s="140" t="s">
        <v>40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191</v>
      </c>
      <c r="AT185" s="143" t="s">
        <v>186</v>
      </c>
      <c r="AU185" s="143" t="s">
        <v>78</v>
      </c>
      <c r="AY185" s="18" t="s">
        <v>184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76</v>
      </c>
      <c r="BK185" s="144">
        <f>ROUND(I185*H185,2)</f>
        <v>0</v>
      </c>
      <c r="BL185" s="18" t="s">
        <v>191</v>
      </c>
      <c r="BM185" s="143" t="s">
        <v>4202</v>
      </c>
    </row>
    <row r="186" spans="2:65" s="1" customFormat="1" ht="19.5">
      <c r="B186" s="33"/>
      <c r="D186" s="145" t="s">
        <v>193</v>
      </c>
      <c r="F186" s="146" t="s">
        <v>4203</v>
      </c>
      <c r="I186" s="147"/>
      <c r="L186" s="33"/>
      <c r="M186" s="148"/>
      <c r="T186" s="54"/>
      <c r="AT186" s="18" t="s">
        <v>193</v>
      </c>
      <c r="AU186" s="18" t="s">
        <v>78</v>
      </c>
    </row>
    <row r="187" spans="2:65" s="1" customFormat="1">
      <c r="B187" s="33"/>
      <c r="D187" s="149" t="s">
        <v>195</v>
      </c>
      <c r="F187" s="150" t="s">
        <v>4204</v>
      </c>
      <c r="I187" s="147"/>
      <c r="L187" s="33"/>
      <c r="M187" s="148"/>
      <c r="T187" s="54"/>
      <c r="AT187" s="18" t="s">
        <v>195</v>
      </c>
      <c r="AU187" s="18" t="s">
        <v>78</v>
      </c>
    </row>
    <row r="188" spans="2:65" s="12" customFormat="1">
      <c r="B188" s="151"/>
      <c r="D188" s="145" t="s">
        <v>197</v>
      </c>
      <c r="E188" s="152" t="s">
        <v>19</v>
      </c>
      <c r="F188" s="153" t="s">
        <v>4205</v>
      </c>
      <c r="H188" s="154">
        <v>60</v>
      </c>
      <c r="I188" s="155"/>
      <c r="L188" s="151"/>
      <c r="M188" s="156"/>
      <c r="T188" s="157"/>
      <c r="AT188" s="152" t="s">
        <v>197</v>
      </c>
      <c r="AU188" s="152" t="s">
        <v>78</v>
      </c>
      <c r="AV188" s="12" t="s">
        <v>78</v>
      </c>
      <c r="AW188" s="12" t="s">
        <v>31</v>
      </c>
      <c r="AX188" s="12" t="s">
        <v>76</v>
      </c>
      <c r="AY188" s="152" t="s">
        <v>184</v>
      </c>
    </row>
    <row r="189" spans="2:65" s="1" customFormat="1" ht="24.2" customHeight="1">
      <c r="B189" s="33"/>
      <c r="C189" s="132" t="s">
        <v>7</v>
      </c>
      <c r="D189" s="132" t="s">
        <v>186</v>
      </c>
      <c r="E189" s="133" t="s">
        <v>3834</v>
      </c>
      <c r="F189" s="134" t="s">
        <v>3835</v>
      </c>
      <c r="G189" s="135" t="s">
        <v>345</v>
      </c>
      <c r="H189" s="136">
        <v>225</v>
      </c>
      <c r="I189" s="137"/>
      <c r="J189" s="138">
        <f>ROUND(I189*H189,2)</f>
        <v>0</v>
      </c>
      <c r="K189" s="134" t="s">
        <v>190</v>
      </c>
      <c r="L189" s="33"/>
      <c r="M189" s="139" t="s">
        <v>19</v>
      </c>
      <c r="N189" s="140" t="s">
        <v>40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191</v>
      </c>
      <c r="AT189" s="143" t="s">
        <v>186</v>
      </c>
      <c r="AU189" s="143" t="s">
        <v>78</v>
      </c>
      <c r="AY189" s="18" t="s">
        <v>184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76</v>
      </c>
      <c r="BK189" s="144">
        <f>ROUND(I189*H189,2)</f>
        <v>0</v>
      </c>
      <c r="BL189" s="18" t="s">
        <v>191</v>
      </c>
      <c r="BM189" s="143" t="s">
        <v>4206</v>
      </c>
    </row>
    <row r="190" spans="2:65" s="1" customFormat="1" ht="29.25">
      <c r="B190" s="33"/>
      <c r="D190" s="145" t="s">
        <v>193</v>
      </c>
      <c r="F190" s="146" t="s">
        <v>3837</v>
      </c>
      <c r="I190" s="147"/>
      <c r="L190" s="33"/>
      <c r="M190" s="148"/>
      <c r="T190" s="54"/>
      <c r="AT190" s="18" t="s">
        <v>193</v>
      </c>
      <c r="AU190" s="18" t="s">
        <v>78</v>
      </c>
    </row>
    <row r="191" spans="2:65" s="1" customFormat="1">
      <c r="B191" s="33"/>
      <c r="D191" s="149" t="s">
        <v>195</v>
      </c>
      <c r="F191" s="150" t="s">
        <v>3838</v>
      </c>
      <c r="I191" s="147"/>
      <c r="L191" s="33"/>
      <c r="M191" s="148"/>
      <c r="T191" s="54"/>
      <c r="AT191" s="18" t="s">
        <v>195</v>
      </c>
      <c r="AU191" s="18" t="s">
        <v>78</v>
      </c>
    </row>
    <row r="192" spans="2:65" s="12" customFormat="1">
      <c r="B192" s="151"/>
      <c r="D192" s="145" t="s">
        <v>197</v>
      </c>
      <c r="E192" s="152" t="s">
        <v>19</v>
      </c>
      <c r="F192" s="153" t="s">
        <v>4207</v>
      </c>
      <c r="H192" s="154">
        <v>60</v>
      </c>
      <c r="I192" s="155"/>
      <c r="L192" s="151"/>
      <c r="M192" s="156"/>
      <c r="T192" s="157"/>
      <c r="AT192" s="152" t="s">
        <v>197</v>
      </c>
      <c r="AU192" s="152" t="s">
        <v>78</v>
      </c>
      <c r="AV192" s="12" t="s">
        <v>78</v>
      </c>
      <c r="AW192" s="12" t="s">
        <v>31</v>
      </c>
      <c r="AX192" s="12" t="s">
        <v>69</v>
      </c>
      <c r="AY192" s="152" t="s">
        <v>184</v>
      </c>
    </row>
    <row r="193" spans="2:65" s="12" customFormat="1">
      <c r="B193" s="151"/>
      <c r="D193" s="145" t="s">
        <v>197</v>
      </c>
      <c r="E193" s="152" t="s">
        <v>19</v>
      </c>
      <c r="F193" s="153" t="s">
        <v>4208</v>
      </c>
      <c r="H193" s="154">
        <v>165</v>
      </c>
      <c r="I193" s="155"/>
      <c r="L193" s="151"/>
      <c r="M193" s="156"/>
      <c r="T193" s="157"/>
      <c r="AT193" s="152" t="s">
        <v>197</v>
      </c>
      <c r="AU193" s="152" t="s">
        <v>78</v>
      </c>
      <c r="AV193" s="12" t="s">
        <v>78</v>
      </c>
      <c r="AW193" s="12" t="s">
        <v>31</v>
      </c>
      <c r="AX193" s="12" t="s">
        <v>69</v>
      </c>
      <c r="AY193" s="152" t="s">
        <v>184</v>
      </c>
    </row>
    <row r="194" spans="2:65" s="13" customFormat="1">
      <c r="B194" s="158"/>
      <c r="D194" s="145" t="s">
        <v>197</v>
      </c>
      <c r="E194" s="159" t="s">
        <v>19</v>
      </c>
      <c r="F194" s="160" t="s">
        <v>205</v>
      </c>
      <c r="H194" s="161">
        <v>225</v>
      </c>
      <c r="I194" s="162"/>
      <c r="L194" s="158"/>
      <c r="M194" s="163"/>
      <c r="T194" s="164"/>
      <c r="AT194" s="159" t="s">
        <v>197</v>
      </c>
      <c r="AU194" s="159" t="s">
        <v>78</v>
      </c>
      <c r="AV194" s="13" t="s">
        <v>191</v>
      </c>
      <c r="AW194" s="13" t="s">
        <v>31</v>
      </c>
      <c r="AX194" s="13" t="s">
        <v>76</v>
      </c>
      <c r="AY194" s="159" t="s">
        <v>184</v>
      </c>
    </row>
    <row r="195" spans="2:65" s="1" customFormat="1" ht="24.2" customHeight="1">
      <c r="B195" s="33"/>
      <c r="C195" s="132" t="s">
        <v>351</v>
      </c>
      <c r="D195" s="132" t="s">
        <v>186</v>
      </c>
      <c r="E195" s="133" t="s">
        <v>3839</v>
      </c>
      <c r="F195" s="134" t="s">
        <v>3840</v>
      </c>
      <c r="G195" s="135" t="s">
        <v>345</v>
      </c>
      <c r="H195" s="136">
        <v>225</v>
      </c>
      <c r="I195" s="137"/>
      <c r="J195" s="138">
        <f>ROUND(I195*H195,2)</f>
        <v>0</v>
      </c>
      <c r="K195" s="134" t="s">
        <v>190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191</v>
      </c>
      <c r="AT195" s="143" t="s">
        <v>186</v>
      </c>
      <c r="AU195" s="143" t="s">
        <v>78</v>
      </c>
      <c r="AY195" s="18" t="s">
        <v>184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76</v>
      </c>
      <c r="BK195" s="144">
        <f>ROUND(I195*H195,2)</f>
        <v>0</v>
      </c>
      <c r="BL195" s="18" t="s">
        <v>191</v>
      </c>
      <c r="BM195" s="143" t="s">
        <v>4209</v>
      </c>
    </row>
    <row r="196" spans="2:65" s="1" customFormat="1" ht="19.5">
      <c r="B196" s="33"/>
      <c r="D196" s="145" t="s">
        <v>193</v>
      </c>
      <c r="F196" s="146" t="s">
        <v>3842</v>
      </c>
      <c r="I196" s="147"/>
      <c r="L196" s="33"/>
      <c r="M196" s="148"/>
      <c r="T196" s="54"/>
      <c r="AT196" s="18" t="s">
        <v>193</v>
      </c>
      <c r="AU196" s="18" t="s">
        <v>78</v>
      </c>
    </row>
    <row r="197" spans="2:65" s="1" customFormat="1">
      <c r="B197" s="33"/>
      <c r="D197" s="149" t="s">
        <v>195</v>
      </c>
      <c r="F197" s="150" t="s">
        <v>3843</v>
      </c>
      <c r="I197" s="147"/>
      <c r="L197" s="33"/>
      <c r="M197" s="148"/>
      <c r="T197" s="54"/>
      <c r="AT197" s="18" t="s">
        <v>195</v>
      </c>
      <c r="AU197" s="18" t="s">
        <v>78</v>
      </c>
    </row>
    <row r="198" spans="2:65" s="12" customFormat="1">
      <c r="B198" s="151"/>
      <c r="D198" s="145" t="s">
        <v>197</v>
      </c>
      <c r="E198" s="152" t="s">
        <v>19</v>
      </c>
      <c r="F198" s="153" t="s">
        <v>4207</v>
      </c>
      <c r="H198" s="154">
        <v>60</v>
      </c>
      <c r="I198" s="155"/>
      <c r="L198" s="151"/>
      <c r="M198" s="156"/>
      <c r="T198" s="157"/>
      <c r="AT198" s="152" t="s">
        <v>197</v>
      </c>
      <c r="AU198" s="152" t="s">
        <v>78</v>
      </c>
      <c r="AV198" s="12" t="s">
        <v>78</v>
      </c>
      <c r="AW198" s="12" t="s">
        <v>31</v>
      </c>
      <c r="AX198" s="12" t="s">
        <v>69</v>
      </c>
      <c r="AY198" s="152" t="s">
        <v>184</v>
      </c>
    </row>
    <row r="199" spans="2:65" s="12" customFormat="1">
      <c r="B199" s="151"/>
      <c r="D199" s="145" t="s">
        <v>197</v>
      </c>
      <c r="E199" s="152" t="s">
        <v>19</v>
      </c>
      <c r="F199" s="153" t="s">
        <v>4208</v>
      </c>
      <c r="H199" s="154">
        <v>165</v>
      </c>
      <c r="I199" s="155"/>
      <c r="L199" s="151"/>
      <c r="M199" s="156"/>
      <c r="T199" s="157"/>
      <c r="AT199" s="152" t="s">
        <v>197</v>
      </c>
      <c r="AU199" s="152" t="s">
        <v>78</v>
      </c>
      <c r="AV199" s="12" t="s">
        <v>78</v>
      </c>
      <c r="AW199" s="12" t="s">
        <v>31</v>
      </c>
      <c r="AX199" s="12" t="s">
        <v>69</v>
      </c>
      <c r="AY199" s="152" t="s">
        <v>184</v>
      </c>
    </row>
    <row r="200" spans="2:65" s="13" customFormat="1">
      <c r="B200" s="158"/>
      <c r="D200" s="145" t="s">
        <v>197</v>
      </c>
      <c r="E200" s="159" t="s">
        <v>19</v>
      </c>
      <c r="F200" s="160" t="s">
        <v>205</v>
      </c>
      <c r="H200" s="161">
        <v>225</v>
      </c>
      <c r="I200" s="162"/>
      <c r="L200" s="158"/>
      <c r="M200" s="163"/>
      <c r="T200" s="164"/>
      <c r="AT200" s="159" t="s">
        <v>197</v>
      </c>
      <c r="AU200" s="159" t="s">
        <v>78</v>
      </c>
      <c r="AV200" s="13" t="s">
        <v>191</v>
      </c>
      <c r="AW200" s="13" t="s">
        <v>31</v>
      </c>
      <c r="AX200" s="13" t="s">
        <v>76</v>
      </c>
      <c r="AY200" s="159" t="s">
        <v>184</v>
      </c>
    </row>
    <row r="201" spans="2:65" s="1" customFormat="1" ht="33" customHeight="1">
      <c r="B201" s="33"/>
      <c r="C201" s="132" t="s">
        <v>358</v>
      </c>
      <c r="D201" s="132" t="s">
        <v>186</v>
      </c>
      <c r="E201" s="133" t="s">
        <v>3844</v>
      </c>
      <c r="F201" s="134" t="s">
        <v>3845</v>
      </c>
      <c r="G201" s="135" t="s">
        <v>345</v>
      </c>
      <c r="H201" s="136">
        <v>165</v>
      </c>
      <c r="I201" s="137"/>
      <c r="J201" s="138">
        <f>ROUND(I201*H201,2)</f>
        <v>0</v>
      </c>
      <c r="K201" s="134" t="s">
        <v>190</v>
      </c>
      <c r="L201" s="33"/>
      <c r="M201" s="139" t="s">
        <v>19</v>
      </c>
      <c r="N201" s="140" t="s">
        <v>40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191</v>
      </c>
      <c r="AT201" s="143" t="s">
        <v>186</v>
      </c>
      <c r="AU201" s="143" t="s">
        <v>78</v>
      </c>
      <c r="AY201" s="18" t="s">
        <v>184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76</v>
      </c>
      <c r="BK201" s="144">
        <f>ROUND(I201*H201,2)</f>
        <v>0</v>
      </c>
      <c r="BL201" s="18" t="s">
        <v>191</v>
      </c>
      <c r="BM201" s="143" t="s">
        <v>4210</v>
      </c>
    </row>
    <row r="202" spans="2:65" s="1" customFormat="1" ht="29.25">
      <c r="B202" s="33"/>
      <c r="D202" s="145" t="s">
        <v>193</v>
      </c>
      <c r="F202" s="146" t="s">
        <v>3847</v>
      </c>
      <c r="I202" s="147"/>
      <c r="L202" s="33"/>
      <c r="M202" s="148"/>
      <c r="T202" s="54"/>
      <c r="AT202" s="18" t="s">
        <v>193</v>
      </c>
      <c r="AU202" s="18" t="s">
        <v>78</v>
      </c>
    </row>
    <row r="203" spans="2:65" s="1" customFormat="1">
      <c r="B203" s="33"/>
      <c r="D203" s="149" t="s">
        <v>195</v>
      </c>
      <c r="F203" s="150" t="s">
        <v>3848</v>
      </c>
      <c r="I203" s="147"/>
      <c r="L203" s="33"/>
      <c r="M203" s="148"/>
      <c r="T203" s="54"/>
      <c r="AT203" s="18" t="s">
        <v>195</v>
      </c>
      <c r="AU203" s="18" t="s">
        <v>78</v>
      </c>
    </row>
    <row r="204" spans="2:65" s="12" customFormat="1">
      <c r="B204" s="151"/>
      <c r="D204" s="145" t="s">
        <v>197</v>
      </c>
      <c r="E204" s="152" t="s">
        <v>19</v>
      </c>
      <c r="F204" s="153" t="s">
        <v>4208</v>
      </c>
      <c r="H204" s="154">
        <v>165</v>
      </c>
      <c r="I204" s="155"/>
      <c r="L204" s="151"/>
      <c r="M204" s="156"/>
      <c r="T204" s="157"/>
      <c r="AT204" s="152" t="s">
        <v>197</v>
      </c>
      <c r="AU204" s="152" t="s">
        <v>78</v>
      </c>
      <c r="AV204" s="12" t="s">
        <v>78</v>
      </c>
      <c r="AW204" s="12" t="s">
        <v>31</v>
      </c>
      <c r="AX204" s="12" t="s">
        <v>76</v>
      </c>
      <c r="AY204" s="152" t="s">
        <v>184</v>
      </c>
    </row>
    <row r="205" spans="2:65" s="1" customFormat="1" ht="21.75" customHeight="1">
      <c r="B205" s="33"/>
      <c r="C205" s="132" t="s">
        <v>365</v>
      </c>
      <c r="D205" s="132" t="s">
        <v>186</v>
      </c>
      <c r="E205" s="133" t="s">
        <v>3849</v>
      </c>
      <c r="F205" s="134" t="s">
        <v>3850</v>
      </c>
      <c r="G205" s="135" t="s">
        <v>345</v>
      </c>
      <c r="H205" s="136">
        <v>330</v>
      </c>
      <c r="I205" s="137"/>
      <c r="J205" s="138">
        <f>ROUND(I205*H205,2)</f>
        <v>0</v>
      </c>
      <c r="K205" s="134" t="s">
        <v>190</v>
      </c>
      <c r="L205" s="33"/>
      <c r="M205" s="139" t="s">
        <v>19</v>
      </c>
      <c r="N205" s="140" t="s">
        <v>40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191</v>
      </c>
      <c r="AT205" s="143" t="s">
        <v>186</v>
      </c>
      <c r="AU205" s="143" t="s">
        <v>78</v>
      </c>
      <c r="AY205" s="18" t="s">
        <v>184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76</v>
      </c>
      <c r="BK205" s="144">
        <f>ROUND(I205*H205,2)</f>
        <v>0</v>
      </c>
      <c r="BL205" s="18" t="s">
        <v>191</v>
      </c>
      <c r="BM205" s="143" t="s">
        <v>4211</v>
      </c>
    </row>
    <row r="206" spans="2:65" s="1" customFormat="1" ht="19.5">
      <c r="B206" s="33"/>
      <c r="D206" s="145" t="s">
        <v>193</v>
      </c>
      <c r="F206" s="146" t="s">
        <v>3852</v>
      </c>
      <c r="I206" s="147"/>
      <c r="L206" s="33"/>
      <c r="M206" s="148"/>
      <c r="T206" s="54"/>
      <c r="AT206" s="18" t="s">
        <v>193</v>
      </c>
      <c r="AU206" s="18" t="s">
        <v>78</v>
      </c>
    </row>
    <row r="207" spans="2:65" s="1" customFormat="1">
      <c r="B207" s="33"/>
      <c r="D207" s="149" t="s">
        <v>195</v>
      </c>
      <c r="F207" s="150" t="s">
        <v>3853</v>
      </c>
      <c r="I207" s="147"/>
      <c r="L207" s="33"/>
      <c r="M207" s="148"/>
      <c r="T207" s="54"/>
      <c r="AT207" s="18" t="s">
        <v>195</v>
      </c>
      <c r="AU207" s="18" t="s">
        <v>78</v>
      </c>
    </row>
    <row r="208" spans="2:65" s="12" customFormat="1">
      <c r="B208" s="151"/>
      <c r="D208" s="145" t="s">
        <v>197</v>
      </c>
      <c r="E208" s="152" t="s">
        <v>19</v>
      </c>
      <c r="F208" s="153" t="s">
        <v>4212</v>
      </c>
      <c r="H208" s="154">
        <v>330</v>
      </c>
      <c r="I208" s="155"/>
      <c r="L208" s="151"/>
      <c r="M208" s="156"/>
      <c r="T208" s="157"/>
      <c r="AT208" s="152" t="s">
        <v>197</v>
      </c>
      <c r="AU208" s="152" t="s">
        <v>78</v>
      </c>
      <c r="AV208" s="12" t="s">
        <v>78</v>
      </c>
      <c r="AW208" s="12" t="s">
        <v>31</v>
      </c>
      <c r="AX208" s="12" t="s">
        <v>76</v>
      </c>
      <c r="AY208" s="152" t="s">
        <v>184</v>
      </c>
    </row>
    <row r="209" spans="2:65" s="1" customFormat="1" ht="33" customHeight="1">
      <c r="B209" s="33"/>
      <c r="C209" s="132" t="s">
        <v>372</v>
      </c>
      <c r="D209" s="132" t="s">
        <v>186</v>
      </c>
      <c r="E209" s="133" t="s">
        <v>3855</v>
      </c>
      <c r="F209" s="134" t="s">
        <v>3856</v>
      </c>
      <c r="G209" s="135" t="s">
        <v>345</v>
      </c>
      <c r="H209" s="136">
        <v>165</v>
      </c>
      <c r="I209" s="137"/>
      <c r="J209" s="138">
        <f>ROUND(I209*H209,2)</f>
        <v>0</v>
      </c>
      <c r="K209" s="134" t="s">
        <v>190</v>
      </c>
      <c r="L209" s="33"/>
      <c r="M209" s="139" t="s">
        <v>19</v>
      </c>
      <c r="N209" s="140" t="s">
        <v>40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191</v>
      </c>
      <c r="AT209" s="143" t="s">
        <v>186</v>
      </c>
      <c r="AU209" s="143" t="s">
        <v>78</v>
      </c>
      <c r="AY209" s="18" t="s">
        <v>184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76</v>
      </c>
      <c r="BK209" s="144">
        <f>ROUND(I209*H209,2)</f>
        <v>0</v>
      </c>
      <c r="BL209" s="18" t="s">
        <v>191</v>
      </c>
      <c r="BM209" s="143" t="s">
        <v>4213</v>
      </c>
    </row>
    <row r="210" spans="2:65" s="1" customFormat="1" ht="29.25">
      <c r="B210" s="33"/>
      <c r="D210" s="145" t="s">
        <v>193</v>
      </c>
      <c r="F210" s="146" t="s">
        <v>3858</v>
      </c>
      <c r="I210" s="147"/>
      <c r="L210" s="33"/>
      <c r="M210" s="148"/>
      <c r="T210" s="54"/>
      <c r="AT210" s="18" t="s">
        <v>193</v>
      </c>
      <c r="AU210" s="18" t="s">
        <v>78</v>
      </c>
    </row>
    <row r="211" spans="2:65" s="1" customFormat="1">
      <c r="B211" s="33"/>
      <c r="D211" s="149" t="s">
        <v>195</v>
      </c>
      <c r="F211" s="150" t="s">
        <v>3859</v>
      </c>
      <c r="I211" s="147"/>
      <c r="L211" s="33"/>
      <c r="M211" s="148"/>
      <c r="T211" s="54"/>
      <c r="AT211" s="18" t="s">
        <v>195</v>
      </c>
      <c r="AU211" s="18" t="s">
        <v>78</v>
      </c>
    </row>
    <row r="212" spans="2:65" s="12" customFormat="1">
      <c r="B212" s="151"/>
      <c r="D212" s="145" t="s">
        <v>197</v>
      </c>
      <c r="E212" s="152" t="s">
        <v>19</v>
      </c>
      <c r="F212" s="153" t="s">
        <v>4208</v>
      </c>
      <c r="H212" s="154">
        <v>165</v>
      </c>
      <c r="I212" s="155"/>
      <c r="L212" s="151"/>
      <c r="M212" s="156"/>
      <c r="T212" s="157"/>
      <c r="AT212" s="152" t="s">
        <v>197</v>
      </c>
      <c r="AU212" s="152" t="s">
        <v>78</v>
      </c>
      <c r="AV212" s="12" t="s">
        <v>78</v>
      </c>
      <c r="AW212" s="12" t="s">
        <v>31</v>
      </c>
      <c r="AX212" s="12" t="s">
        <v>76</v>
      </c>
      <c r="AY212" s="152" t="s">
        <v>184</v>
      </c>
    </row>
    <row r="213" spans="2:65" s="1" customFormat="1" ht="24.2" customHeight="1">
      <c r="B213" s="33"/>
      <c r="C213" s="132" t="s">
        <v>379</v>
      </c>
      <c r="D213" s="132" t="s">
        <v>186</v>
      </c>
      <c r="E213" s="133" t="s">
        <v>4214</v>
      </c>
      <c r="F213" s="134" t="s">
        <v>4215</v>
      </c>
      <c r="G213" s="135" t="s">
        <v>345</v>
      </c>
      <c r="H213" s="136">
        <v>60</v>
      </c>
      <c r="I213" s="137"/>
      <c r="J213" s="138">
        <f>ROUND(I213*H213,2)</f>
        <v>0</v>
      </c>
      <c r="K213" s="134" t="s">
        <v>190</v>
      </c>
      <c r="L213" s="33"/>
      <c r="M213" s="139" t="s">
        <v>19</v>
      </c>
      <c r="N213" s="140" t="s">
        <v>40</v>
      </c>
      <c r="P213" s="141">
        <f>O213*H213</f>
        <v>0</v>
      </c>
      <c r="Q213" s="141">
        <v>8.9219999999999994E-2</v>
      </c>
      <c r="R213" s="141">
        <f>Q213*H213</f>
        <v>5.3531999999999993</v>
      </c>
      <c r="S213" s="141">
        <v>0</v>
      </c>
      <c r="T213" s="142">
        <f>S213*H213</f>
        <v>0</v>
      </c>
      <c r="AR213" s="143" t="s">
        <v>191</v>
      </c>
      <c r="AT213" s="143" t="s">
        <v>186</v>
      </c>
      <c r="AU213" s="143" t="s">
        <v>78</v>
      </c>
      <c r="AY213" s="18" t="s">
        <v>184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8" t="s">
        <v>76</v>
      </c>
      <c r="BK213" s="144">
        <f>ROUND(I213*H213,2)</f>
        <v>0</v>
      </c>
      <c r="BL213" s="18" t="s">
        <v>191</v>
      </c>
      <c r="BM213" s="143" t="s">
        <v>4216</v>
      </c>
    </row>
    <row r="214" spans="2:65" s="1" customFormat="1" ht="48.75">
      <c r="B214" s="33"/>
      <c r="D214" s="145" t="s">
        <v>193</v>
      </c>
      <c r="F214" s="146" t="s">
        <v>4217</v>
      </c>
      <c r="I214" s="147"/>
      <c r="L214" s="33"/>
      <c r="M214" s="148"/>
      <c r="T214" s="54"/>
      <c r="AT214" s="18" t="s">
        <v>193</v>
      </c>
      <c r="AU214" s="18" t="s">
        <v>78</v>
      </c>
    </row>
    <row r="215" spans="2:65" s="1" customFormat="1">
      <c r="B215" s="33"/>
      <c r="D215" s="149" t="s">
        <v>195</v>
      </c>
      <c r="F215" s="150" t="s">
        <v>4218</v>
      </c>
      <c r="I215" s="147"/>
      <c r="L215" s="33"/>
      <c r="M215" s="148"/>
      <c r="T215" s="54"/>
      <c r="AT215" s="18" t="s">
        <v>195</v>
      </c>
      <c r="AU215" s="18" t="s">
        <v>78</v>
      </c>
    </row>
    <row r="216" spans="2:65" s="12" customFormat="1">
      <c r="B216" s="151"/>
      <c r="D216" s="145" t="s">
        <v>197</v>
      </c>
      <c r="E216" s="152" t="s">
        <v>19</v>
      </c>
      <c r="F216" s="153" t="s">
        <v>4219</v>
      </c>
      <c r="H216" s="154">
        <v>60</v>
      </c>
      <c r="I216" s="155"/>
      <c r="L216" s="151"/>
      <c r="M216" s="156"/>
      <c r="T216" s="157"/>
      <c r="AT216" s="152" t="s">
        <v>197</v>
      </c>
      <c r="AU216" s="152" t="s">
        <v>78</v>
      </c>
      <c r="AV216" s="12" t="s">
        <v>78</v>
      </c>
      <c r="AW216" s="12" t="s">
        <v>31</v>
      </c>
      <c r="AX216" s="12" t="s">
        <v>76</v>
      </c>
      <c r="AY216" s="152" t="s">
        <v>184</v>
      </c>
    </row>
    <row r="217" spans="2:65" s="1" customFormat="1" ht="24.2" customHeight="1">
      <c r="B217" s="33"/>
      <c r="C217" s="132" t="s">
        <v>386</v>
      </c>
      <c r="D217" s="132" t="s">
        <v>186</v>
      </c>
      <c r="E217" s="133" t="s">
        <v>4220</v>
      </c>
      <c r="F217" s="134" t="s">
        <v>4221</v>
      </c>
      <c r="G217" s="135" t="s">
        <v>345</v>
      </c>
      <c r="H217" s="136">
        <v>60</v>
      </c>
      <c r="I217" s="137"/>
      <c r="J217" s="138">
        <f>ROUND(I217*H217,2)</f>
        <v>0</v>
      </c>
      <c r="K217" s="134" t="s">
        <v>190</v>
      </c>
      <c r="L217" s="33"/>
      <c r="M217" s="139" t="s">
        <v>19</v>
      </c>
      <c r="N217" s="140" t="s">
        <v>40</v>
      </c>
      <c r="P217" s="141">
        <f>O217*H217</f>
        <v>0</v>
      </c>
      <c r="Q217" s="141">
        <v>0.11303000000000001</v>
      </c>
      <c r="R217" s="141">
        <f>Q217*H217</f>
        <v>6.7818000000000005</v>
      </c>
      <c r="S217" s="141">
        <v>0</v>
      </c>
      <c r="T217" s="142">
        <f>S217*H217</f>
        <v>0</v>
      </c>
      <c r="AR217" s="143" t="s">
        <v>191</v>
      </c>
      <c r="AT217" s="143" t="s">
        <v>186</v>
      </c>
      <c r="AU217" s="143" t="s">
        <v>78</v>
      </c>
      <c r="AY217" s="18" t="s">
        <v>184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76</v>
      </c>
      <c r="BK217" s="144">
        <f>ROUND(I217*H217,2)</f>
        <v>0</v>
      </c>
      <c r="BL217" s="18" t="s">
        <v>191</v>
      </c>
      <c r="BM217" s="143" t="s">
        <v>4222</v>
      </c>
    </row>
    <row r="218" spans="2:65" s="1" customFormat="1" ht="48.75">
      <c r="B218" s="33"/>
      <c r="D218" s="145" t="s">
        <v>193</v>
      </c>
      <c r="F218" s="146" t="s">
        <v>4223</v>
      </c>
      <c r="I218" s="147"/>
      <c r="L218" s="33"/>
      <c r="M218" s="148"/>
      <c r="T218" s="54"/>
      <c r="AT218" s="18" t="s">
        <v>193</v>
      </c>
      <c r="AU218" s="18" t="s">
        <v>78</v>
      </c>
    </row>
    <row r="219" spans="2:65" s="1" customFormat="1">
      <c r="B219" s="33"/>
      <c r="D219" s="149" t="s">
        <v>195</v>
      </c>
      <c r="F219" s="150" t="s">
        <v>4224</v>
      </c>
      <c r="I219" s="147"/>
      <c r="L219" s="33"/>
      <c r="M219" s="148"/>
      <c r="T219" s="54"/>
      <c r="AT219" s="18" t="s">
        <v>195</v>
      </c>
      <c r="AU219" s="18" t="s">
        <v>78</v>
      </c>
    </row>
    <row r="220" spans="2:65" s="12" customFormat="1">
      <c r="B220" s="151"/>
      <c r="D220" s="145" t="s">
        <v>197</v>
      </c>
      <c r="E220" s="152" t="s">
        <v>19</v>
      </c>
      <c r="F220" s="153" t="s">
        <v>4225</v>
      </c>
      <c r="H220" s="154">
        <v>60</v>
      </c>
      <c r="I220" s="155"/>
      <c r="L220" s="151"/>
      <c r="M220" s="156"/>
      <c r="T220" s="157"/>
      <c r="AT220" s="152" t="s">
        <v>197</v>
      </c>
      <c r="AU220" s="152" t="s">
        <v>78</v>
      </c>
      <c r="AV220" s="12" t="s">
        <v>78</v>
      </c>
      <c r="AW220" s="12" t="s">
        <v>31</v>
      </c>
      <c r="AX220" s="12" t="s">
        <v>76</v>
      </c>
      <c r="AY220" s="152" t="s">
        <v>184</v>
      </c>
    </row>
    <row r="221" spans="2:65" s="1" customFormat="1" ht="33" customHeight="1">
      <c r="B221" s="33"/>
      <c r="C221" s="132" t="s">
        <v>389</v>
      </c>
      <c r="D221" s="132" t="s">
        <v>186</v>
      </c>
      <c r="E221" s="133" t="s">
        <v>4226</v>
      </c>
      <c r="F221" s="134" t="s">
        <v>4227</v>
      </c>
      <c r="G221" s="135" t="s">
        <v>345</v>
      </c>
      <c r="H221" s="136">
        <v>20</v>
      </c>
      <c r="I221" s="137"/>
      <c r="J221" s="138">
        <f>ROUND(I221*H221,2)</f>
        <v>0</v>
      </c>
      <c r="K221" s="134" t="s">
        <v>190</v>
      </c>
      <c r="L221" s="33"/>
      <c r="M221" s="139" t="s">
        <v>19</v>
      </c>
      <c r="N221" s="140" t="s">
        <v>40</v>
      </c>
      <c r="P221" s="141">
        <f>O221*H221</f>
        <v>0</v>
      </c>
      <c r="Q221" s="141">
        <v>0.10100000000000001</v>
      </c>
      <c r="R221" s="141">
        <f>Q221*H221</f>
        <v>2.02</v>
      </c>
      <c r="S221" s="141">
        <v>0</v>
      </c>
      <c r="T221" s="142">
        <f>S221*H221</f>
        <v>0</v>
      </c>
      <c r="AR221" s="143" t="s">
        <v>191</v>
      </c>
      <c r="AT221" s="143" t="s">
        <v>186</v>
      </c>
      <c r="AU221" s="143" t="s">
        <v>78</v>
      </c>
      <c r="AY221" s="18" t="s">
        <v>184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76</v>
      </c>
      <c r="BK221" s="144">
        <f>ROUND(I221*H221,2)</f>
        <v>0</v>
      </c>
      <c r="BL221" s="18" t="s">
        <v>191</v>
      </c>
      <c r="BM221" s="143" t="s">
        <v>4228</v>
      </c>
    </row>
    <row r="222" spans="2:65" s="1" customFormat="1" ht="48.75">
      <c r="B222" s="33"/>
      <c r="D222" s="145" t="s">
        <v>193</v>
      </c>
      <c r="F222" s="146" t="s">
        <v>4229</v>
      </c>
      <c r="I222" s="147"/>
      <c r="L222" s="33"/>
      <c r="M222" s="148"/>
      <c r="T222" s="54"/>
      <c r="AT222" s="18" t="s">
        <v>193</v>
      </c>
      <c r="AU222" s="18" t="s">
        <v>78</v>
      </c>
    </row>
    <row r="223" spans="2:65" s="1" customFormat="1">
      <c r="B223" s="33"/>
      <c r="D223" s="149" t="s">
        <v>195</v>
      </c>
      <c r="F223" s="150" t="s">
        <v>4230</v>
      </c>
      <c r="I223" s="147"/>
      <c r="L223" s="33"/>
      <c r="M223" s="148"/>
      <c r="T223" s="54"/>
      <c r="AT223" s="18" t="s">
        <v>195</v>
      </c>
      <c r="AU223" s="18" t="s">
        <v>78</v>
      </c>
    </row>
    <row r="224" spans="2:65" s="12" customFormat="1">
      <c r="B224" s="151"/>
      <c r="D224" s="145" t="s">
        <v>197</v>
      </c>
      <c r="E224" s="152" t="s">
        <v>19</v>
      </c>
      <c r="F224" s="153" t="s">
        <v>4231</v>
      </c>
      <c r="H224" s="154">
        <v>20</v>
      </c>
      <c r="I224" s="155"/>
      <c r="L224" s="151"/>
      <c r="M224" s="156"/>
      <c r="T224" s="157"/>
      <c r="AT224" s="152" t="s">
        <v>197</v>
      </c>
      <c r="AU224" s="152" t="s">
        <v>78</v>
      </c>
      <c r="AV224" s="12" t="s">
        <v>78</v>
      </c>
      <c r="AW224" s="12" t="s">
        <v>31</v>
      </c>
      <c r="AX224" s="12" t="s">
        <v>76</v>
      </c>
      <c r="AY224" s="152" t="s">
        <v>184</v>
      </c>
    </row>
    <row r="225" spans="2:65" s="1" customFormat="1" ht="37.9" customHeight="1">
      <c r="B225" s="33"/>
      <c r="C225" s="132" t="s">
        <v>396</v>
      </c>
      <c r="D225" s="132" t="s">
        <v>186</v>
      </c>
      <c r="E225" s="133" t="s">
        <v>3860</v>
      </c>
      <c r="F225" s="134" t="s">
        <v>3861</v>
      </c>
      <c r="G225" s="135" t="s">
        <v>328</v>
      </c>
      <c r="H225" s="136">
        <v>63.5</v>
      </c>
      <c r="I225" s="137"/>
      <c r="J225" s="138">
        <f>ROUND(I225*H225,2)</f>
        <v>0</v>
      </c>
      <c r="K225" s="134" t="s">
        <v>190</v>
      </c>
      <c r="L225" s="33"/>
      <c r="M225" s="139" t="s">
        <v>19</v>
      </c>
      <c r="N225" s="140" t="s">
        <v>40</v>
      </c>
      <c r="P225" s="141">
        <f>O225*H225</f>
        <v>0</v>
      </c>
      <c r="Q225" s="141">
        <v>2.2399999999999998E-3</v>
      </c>
      <c r="R225" s="141">
        <f>Q225*H225</f>
        <v>0.14223999999999998</v>
      </c>
      <c r="S225" s="141">
        <v>0</v>
      </c>
      <c r="T225" s="142">
        <f>S225*H225</f>
        <v>0</v>
      </c>
      <c r="AR225" s="143" t="s">
        <v>191</v>
      </c>
      <c r="AT225" s="143" t="s">
        <v>186</v>
      </c>
      <c r="AU225" s="143" t="s">
        <v>78</v>
      </c>
      <c r="AY225" s="18" t="s">
        <v>184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76</v>
      </c>
      <c r="BK225" s="144">
        <f>ROUND(I225*H225,2)</f>
        <v>0</v>
      </c>
      <c r="BL225" s="18" t="s">
        <v>191</v>
      </c>
      <c r="BM225" s="143" t="s">
        <v>4232</v>
      </c>
    </row>
    <row r="226" spans="2:65" s="1" customFormat="1" ht="29.25">
      <c r="B226" s="33"/>
      <c r="D226" s="145" t="s">
        <v>193</v>
      </c>
      <c r="F226" s="146" t="s">
        <v>3863</v>
      </c>
      <c r="I226" s="147"/>
      <c r="L226" s="33"/>
      <c r="M226" s="148"/>
      <c r="T226" s="54"/>
      <c r="AT226" s="18" t="s">
        <v>193</v>
      </c>
      <c r="AU226" s="18" t="s">
        <v>78</v>
      </c>
    </row>
    <row r="227" spans="2:65" s="1" customFormat="1">
      <c r="B227" s="33"/>
      <c r="D227" s="149" t="s">
        <v>195</v>
      </c>
      <c r="F227" s="150" t="s">
        <v>3864</v>
      </c>
      <c r="I227" s="147"/>
      <c r="L227" s="33"/>
      <c r="M227" s="148"/>
      <c r="T227" s="54"/>
      <c r="AT227" s="18" t="s">
        <v>195</v>
      </c>
      <c r="AU227" s="18" t="s">
        <v>78</v>
      </c>
    </row>
    <row r="228" spans="2:65" s="12" customFormat="1">
      <c r="B228" s="151"/>
      <c r="D228" s="145" t="s">
        <v>197</v>
      </c>
      <c r="E228" s="152" t="s">
        <v>19</v>
      </c>
      <c r="F228" s="153" t="s">
        <v>4233</v>
      </c>
      <c r="H228" s="154">
        <v>17.8</v>
      </c>
      <c r="I228" s="155"/>
      <c r="L228" s="151"/>
      <c r="M228" s="156"/>
      <c r="T228" s="157"/>
      <c r="AT228" s="152" t="s">
        <v>197</v>
      </c>
      <c r="AU228" s="152" t="s">
        <v>78</v>
      </c>
      <c r="AV228" s="12" t="s">
        <v>78</v>
      </c>
      <c r="AW228" s="12" t="s">
        <v>31</v>
      </c>
      <c r="AX228" s="12" t="s">
        <v>69</v>
      </c>
      <c r="AY228" s="152" t="s">
        <v>184</v>
      </c>
    </row>
    <row r="229" spans="2:65" s="12" customFormat="1">
      <c r="B229" s="151"/>
      <c r="D229" s="145" t="s">
        <v>197</v>
      </c>
      <c r="E229" s="152" t="s">
        <v>19</v>
      </c>
      <c r="F229" s="153" t="s">
        <v>4234</v>
      </c>
      <c r="H229" s="154">
        <v>36.9</v>
      </c>
      <c r="I229" s="155"/>
      <c r="L229" s="151"/>
      <c r="M229" s="156"/>
      <c r="T229" s="157"/>
      <c r="AT229" s="152" t="s">
        <v>197</v>
      </c>
      <c r="AU229" s="152" t="s">
        <v>78</v>
      </c>
      <c r="AV229" s="12" t="s">
        <v>78</v>
      </c>
      <c r="AW229" s="12" t="s">
        <v>31</v>
      </c>
      <c r="AX229" s="12" t="s">
        <v>69</v>
      </c>
      <c r="AY229" s="152" t="s">
        <v>184</v>
      </c>
    </row>
    <row r="230" spans="2:65" s="12" customFormat="1">
      <c r="B230" s="151"/>
      <c r="D230" s="145" t="s">
        <v>197</v>
      </c>
      <c r="E230" s="152" t="s">
        <v>19</v>
      </c>
      <c r="F230" s="153" t="s">
        <v>4235</v>
      </c>
      <c r="H230" s="154">
        <v>8.8000000000000007</v>
      </c>
      <c r="I230" s="155"/>
      <c r="L230" s="151"/>
      <c r="M230" s="156"/>
      <c r="T230" s="157"/>
      <c r="AT230" s="152" t="s">
        <v>197</v>
      </c>
      <c r="AU230" s="152" t="s">
        <v>78</v>
      </c>
      <c r="AV230" s="12" t="s">
        <v>78</v>
      </c>
      <c r="AW230" s="12" t="s">
        <v>31</v>
      </c>
      <c r="AX230" s="12" t="s">
        <v>69</v>
      </c>
      <c r="AY230" s="152" t="s">
        <v>184</v>
      </c>
    </row>
    <row r="231" spans="2:65" s="13" customFormat="1">
      <c r="B231" s="158"/>
      <c r="D231" s="145" t="s">
        <v>197</v>
      </c>
      <c r="E231" s="159" t="s">
        <v>19</v>
      </c>
      <c r="F231" s="160" t="s">
        <v>205</v>
      </c>
      <c r="H231" s="161">
        <v>63.5</v>
      </c>
      <c r="I231" s="162"/>
      <c r="L231" s="158"/>
      <c r="M231" s="163"/>
      <c r="T231" s="164"/>
      <c r="AT231" s="159" t="s">
        <v>197</v>
      </c>
      <c r="AU231" s="159" t="s">
        <v>78</v>
      </c>
      <c r="AV231" s="13" t="s">
        <v>191</v>
      </c>
      <c r="AW231" s="13" t="s">
        <v>31</v>
      </c>
      <c r="AX231" s="13" t="s">
        <v>76</v>
      </c>
      <c r="AY231" s="159" t="s">
        <v>184</v>
      </c>
    </row>
    <row r="232" spans="2:65" s="1" customFormat="1" ht="24.2" customHeight="1">
      <c r="B232" s="33"/>
      <c r="C232" s="132" t="s">
        <v>405</v>
      </c>
      <c r="D232" s="132" t="s">
        <v>186</v>
      </c>
      <c r="E232" s="133" t="s">
        <v>4236</v>
      </c>
      <c r="F232" s="134" t="s">
        <v>4237</v>
      </c>
      <c r="G232" s="135" t="s">
        <v>328</v>
      </c>
      <c r="H232" s="136">
        <v>3.3</v>
      </c>
      <c r="I232" s="137"/>
      <c r="J232" s="138">
        <f>ROUND(I232*H232,2)</f>
        <v>0</v>
      </c>
      <c r="K232" s="134" t="s">
        <v>190</v>
      </c>
      <c r="L232" s="33"/>
      <c r="M232" s="139" t="s">
        <v>19</v>
      </c>
      <c r="N232" s="140" t="s">
        <v>40</v>
      </c>
      <c r="P232" s="141">
        <f>O232*H232</f>
        <v>0</v>
      </c>
      <c r="Q232" s="141">
        <v>0.20219000000000001</v>
      </c>
      <c r="R232" s="141">
        <f>Q232*H232</f>
        <v>0.66722700000000001</v>
      </c>
      <c r="S232" s="141">
        <v>0</v>
      </c>
      <c r="T232" s="142">
        <f>S232*H232</f>
        <v>0</v>
      </c>
      <c r="AR232" s="143" t="s">
        <v>191</v>
      </c>
      <c r="AT232" s="143" t="s">
        <v>186</v>
      </c>
      <c r="AU232" s="143" t="s">
        <v>78</v>
      </c>
      <c r="AY232" s="18" t="s">
        <v>184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8" t="s">
        <v>76</v>
      </c>
      <c r="BK232" s="144">
        <f>ROUND(I232*H232,2)</f>
        <v>0</v>
      </c>
      <c r="BL232" s="18" t="s">
        <v>191</v>
      </c>
      <c r="BM232" s="143" t="s">
        <v>4238</v>
      </c>
    </row>
    <row r="233" spans="2:65" s="1" customFormat="1" ht="29.25">
      <c r="B233" s="33"/>
      <c r="D233" s="145" t="s">
        <v>193</v>
      </c>
      <c r="F233" s="146" t="s">
        <v>4239</v>
      </c>
      <c r="I233" s="147"/>
      <c r="L233" s="33"/>
      <c r="M233" s="148"/>
      <c r="T233" s="54"/>
      <c r="AT233" s="18" t="s">
        <v>193</v>
      </c>
      <c r="AU233" s="18" t="s">
        <v>78</v>
      </c>
    </row>
    <row r="234" spans="2:65" s="1" customFormat="1">
      <c r="B234" s="33"/>
      <c r="D234" s="149" t="s">
        <v>195</v>
      </c>
      <c r="F234" s="150" t="s">
        <v>4240</v>
      </c>
      <c r="I234" s="147"/>
      <c r="L234" s="33"/>
      <c r="M234" s="148"/>
      <c r="T234" s="54"/>
      <c r="AT234" s="18" t="s">
        <v>195</v>
      </c>
      <c r="AU234" s="18" t="s">
        <v>78</v>
      </c>
    </row>
    <row r="235" spans="2:65" s="12" customFormat="1">
      <c r="B235" s="151"/>
      <c r="D235" s="145" t="s">
        <v>197</v>
      </c>
      <c r="E235" s="152" t="s">
        <v>19</v>
      </c>
      <c r="F235" s="153" t="s">
        <v>4241</v>
      </c>
      <c r="H235" s="154">
        <v>3.3</v>
      </c>
      <c r="I235" s="155"/>
      <c r="L235" s="151"/>
      <c r="M235" s="156"/>
      <c r="T235" s="157"/>
      <c r="AT235" s="152" t="s">
        <v>197</v>
      </c>
      <c r="AU235" s="152" t="s">
        <v>78</v>
      </c>
      <c r="AV235" s="12" t="s">
        <v>78</v>
      </c>
      <c r="AW235" s="12" t="s">
        <v>31</v>
      </c>
      <c r="AX235" s="12" t="s">
        <v>76</v>
      </c>
      <c r="AY235" s="152" t="s">
        <v>184</v>
      </c>
    </row>
    <row r="236" spans="2:65" s="1" customFormat="1" ht="33" customHeight="1">
      <c r="B236" s="33"/>
      <c r="C236" s="132" t="s">
        <v>414</v>
      </c>
      <c r="D236" s="132" t="s">
        <v>186</v>
      </c>
      <c r="E236" s="133" t="s">
        <v>4242</v>
      </c>
      <c r="F236" s="134" t="s">
        <v>4243</v>
      </c>
      <c r="G236" s="135" t="s">
        <v>328</v>
      </c>
      <c r="H236" s="136">
        <v>110.6</v>
      </c>
      <c r="I236" s="137"/>
      <c r="J236" s="138">
        <f>ROUND(I236*H236,2)</f>
        <v>0</v>
      </c>
      <c r="K236" s="134" t="s">
        <v>190</v>
      </c>
      <c r="L236" s="33"/>
      <c r="M236" s="139" t="s">
        <v>19</v>
      </c>
      <c r="N236" s="140" t="s">
        <v>40</v>
      </c>
      <c r="P236" s="141">
        <f>O236*H236</f>
        <v>0</v>
      </c>
      <c r="Q236" s="141">
        <v>0.15540000000000001</v>
      </c>
      <c r="R236" s="141">
        <f>Q236*H236</f>
        <v>17.187239999999999</v>
      </c>
      <c r="S236" s="141">
        <v>0</v>
      </c>
      <c r="T236" s="142">
        <f>S236*H236</f>
        <v>0</v>
      </c>
      <c r="AR236" s="143" t="s">
        <v>191</v>
      </c>
      <c r="AT236" s="143" t="s">
        <v>186</v>
      </c>
      <c r="AU236" s="143" t="s">
        <v>78</v>
      </c>
      <c r="AY236" s="18" t="s">
        <v>184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76</v>
      </c>
      <c r="BK236" s="144">
        <f>ROUND(I236*H236,2)</f>
        <v>0</v>
      </c>
      <c r="BL236" s="18" t="s">
        <v>191</v>
      </c>
      <c r="BM236" s="143" t="s">
        <v>4244</v>
      </c>
    </row>
    <row r="237" spans="2:65" s="1" customFormat="1" ht="29.25">
      <c r="B237" s="33"/>
      <c r="D237" s="145" t="s">
        <v>193</v>
      </c>
      <c r="F237" s="146" t="s">
        <v>4245</v>
      </c>
      <c r="I237" s="147"/>
      <c r="L237" s="33"/>
      <c r="M237" s="148"/>
      <c r="T237" s="54"/>
      <c r="AT237" s="18" t="s">
        <v>193</v>
      </c>
      <c r="AU237" s="18" t="s">
        <v>78</v>
      </c>
    </row>
    <row r="238" spans="2:65" s="1" customFormat="1">
      <c r="B238" s="33"/>
      <c r="D238" s="149" t="s">
        <v>195</v>
      </c>
      <c r="F238" s="150" t="s">
        <v>4246</v>
      </c>
      <c r="I238" s="147"/>
      <c r="L238" s="33"/>
      <c r="M238" s="148"/>
      <c r="T238" s="54"/>
      <c r="AT238" s="18" t="s">
        <v>195</v>
      </c>
      <c r="AU238" s="18" t="s">
        <v>78</v>
      </c>
    </row>
    <row r="239" spans="2:65" s="12" customFormat="1">
      <c r="B239" s="151"/>
      <c r="D239" s="145" t="s">
        <v>197</v>
      </c>
      <c r="E239" s="152" t="s">
        <v>19</v>
      </c>
      <c r="F239" s="153" t="s">
        <v>4247</v>
      </c>
      <c r="H239" s="154">
        <v>60.5</v>
      </c>
      <c r="I239" s="155"/>
      <c r="L239" s="151"/>
      <c r="M239" s="156"/>
      <c r="T239" s="157"/>
      <c r="AT239" s="152" t="s">
        <v>197</v>
      </c>
      <c r="AU239" s="152" t="s">
        <v>78</v>
      </c>
      <c r="AV239" s="12" t="s">
        <v>78</v>
      </c>
      <c r="AW239" s="12" t="s">
        <v>31</v>
      </c>
      <c r="AX239" s="12" t="s">
        <v>69</v>
      </c>
      <c r="AY239" s="152" t="s">
        <v>184</v>
      </c>
    </row>
    <row r="240" spans="2:65" s="12" customFormat="1">
      <c r="B240" s="151"/>
      <c r="D240" s="145" t="s">
        <v>197</v>
      </c>
      <c r="E240" s="152" t="s">
        <v>19</v>
      </c>
      <c r="F240" s="153" t="s">
        <v>4248</v>
      </c>
      <c r="H240" s="154">
        <v>50.1</v>
      </c>
      <c r="I240" s="155"/>
      <c r="L240" s="151"/>
      <c r="M240" s="156"/>
      <c r="T240" s="157"/>
      <c r="AT240" s="152" t="s">
        <v>197</v>
      </c>
      <c r="AU240" s="152" t="s">
        <v>78</v>
      </c>
      <c r="AV240" s="12" t="s">
        <v>78</v>
      </c>
      <c r="AW240" s="12" t="s">
        <v>31</v>
      </c>
      <c r="AX240" s="12" t="s">
        <v>69</v>
      </c>
      <c r="AY240" s="152" t="s">
        <v>184</v>
      </c>
    </row>
    <row r="241" spans="2:65" s="13" customFormat="1">
      <c r="B241" s="158"/>
      <c r="D241" s="145" t="s">
        <v>197</v>
      </c>
      <c r="E241" s="159" t="s">
        <v>19</v>
      </c>
      <c r="F241" s="160" t="s">
        <v>205</v>
      </c>
      <c r="H241" s="161">
        <v>110.6</v>
      </c>
      <c r="I241" s="162"/>
      <c r="L241" s="158"/>
      <c r="M241" s="163"/>
      <c r="T241" s="164"/>
      <c r="AT241" s="159" t="s">
        <v>197</v>
      </c>
      <c r="AU241" s="159" t="s">
        <v>78</v>
      </c>
      <c r="AV241" s="13" t="s">
        <v>191</v>
      </c>
      <c r="AW241" s="13" t="s">
        <v>31</v>
      </c>
      <c r="AX241" s="13" t="s">
        <v>76</v>
      </c>
      <c r="AY241" s="159" t="s">
        <v>184</v>
      </c>
    </row>
    <row r="242" spans="2:65" s="1" customFormat="1" ht="33" customHeight="1">
      <c r="B242" s="33"/>
      <c r="C242" s="132" t="s">
        <v>423</v>
      </c>
      <c r="D242" s="132" t="s">
        <v>186</v>
      </c>
      <c r="E242" s="133" t="s">
        <v>4249</v>
      </c>
      <c r="F242" s="134" t="s">
        <v>4250</v>
      </c>
      <c r="G242" s="135" t="s">
        <v>328</v>
      </c>
      <c r="H242" s="136">
        <v>40.5</v>
      </c>
      <c r="I242" s="137"/>
      <c r="J242" s="138">
        <f>ROUND(I242*H242,2)</f>
        <v>0</v>
      </c>
      <c r="K242" s="134" t="s">
        <v>190</v>
      </c>
      <c r="L242" s="33"/>
      <c r="M242" s="139" t="s">
        <v>19</v>
      </c>
      <c r="N242" s="140" t="s">
        <v>40</v>
      </c>
      <c r="P242" s="141">
        <f>O242*H242</f>
        <v>0</v>
      </c>
      <c r="Q242" s="141">
        <v>0.1295</v>
      </c>
      <c r="R242" s="141">
        <f>Q242*H242</f>
        <v>5.2447499999999998</v>
      </c>
      <c r="S242" s="141">
        <v>0</v>
      </c>
      <c r="T242" s="142">
        <f>S242*H242</f>
        <v>0</v>
      </c>
      <c r="AR242" s="143" t="s">
        <v>191</v>
      </c>
      <c r="AT242" s="143" t="s">
        <v>186</v>
      </c>
      <c r="AU242" s="143" t="s">
        <v>78</v>
      </c>
      <c r="AY242" s="18" t="s">
        <v>184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8" t="s">
        <v>76</v>
      </c>
      <c r="BK242" s="144">
        <f>ROUND(I242*H242,2)</f>
        <v>0</v>
      </c>
      <c r="BL242" s="18" t="s">
        <v>191</v>
      </c>
      <c r="BM242" s="143" t="s">
        <v>4251</v>
      </c>
    </row>
    <row r="243" spans="2:65" s="1" customFormat="1" ht="29.25">
      <c r="B243" s="33"/>
      <c r="D243" s="145" t="s">
        <v>193</v>
      </c>
      <c r="F243" s="146" t="s">
        <v>4252</v>
      </c>
      <c r="I243" s="147"/>
      <c r="L243" s="33"/>
      <c r="M243" s="148"/>
      <c r="T243" s="54"/>
      <c r="AT243" s="18" t="s">
        <v>193</v>
      </c>
      <c r="AU243" s="18" t="s">
        <v>78</v>
      </c>
    </row>
    <row r="244" spans="2:65" s="1" customFormat="1">
      <c r="B244" s="33"/>
      <c r="D244" s="149" t="s">
        <v>195</v>
      </c>
      <c r="F244" s="150" t="s">
        <v>4253</v>
      </c>
      <c r="I244" s="147"/>
      <c r="L244" s="33"/>
      <c r="M244" s="148"/>
      <c r="T244" s="54"/>
      <c r="AT244" s="18" t="s">
        <v>195</v>
      </c>
      <c r="AU244" s="18" t="s">
        <v>78</v>
      </c>
    </row>
    <row r="245" spans="2:65" s="12" customFormat="1">
      <c r="B245" s="151"/>
      <c r="D245" s="145" t="s">
        <v>197</v>
      </c>
      <c r="E245" s="152" t="s">
        <v>19</v>
      </c>
      <c r="F245" s="153" t="s">
        <v>4254</v>
      </c>
      <c r="H245" s="154">
        <v>13.5</v>
      </c>
      <c r="I245" s="155"/>
      <c r="L245" s="151"/>
      <c r="M245" s="156"/>
      <c r="T245" s="157"/>
      <c r="AT245" s="152" t="s">
        <v>197</v>
      </c>
      <c r="AU245" s="152" t="s">
        <v>78</v>
      </c>
      <c r="AV245" s="12" t="s">
        <v>78</v>
      </c>
      <c r="AW245" s="12" t="s">
        <v>31</v>
      </c>
      <c r="AX245" s="12" t="s">
        <v>69</v>
      </c>
      <c r="AY245" s="152" t="s">
        <v>184</v>
      </c>
    </row>
    <row r="246" spans="2:65" s="12" customFormat="1">
      <c r="B246" s="151"/>
      <c r="D246" s="145" t="s">
        <v>197</v>
      </c>
      <c r="E246" s="152" t="s">
        <v>19</v>
      </c>
      <c r="F246" s="153" t="s">
        <v>4255</v>
      </c>
      <c r="H246" s="154">
        <v>27</v>
      </c>
      <c r="I246" s="155"/>
      <c r="L246" s="151"/>
      <c r="M246" s="156"/>
      <c r="T246" s="157"/>
      <c r="AT246" s="152" t="s">
        <v>197</v>
      </c>
      <c r="AU246" s="152" t="s">
        <v>78</v>
      </c>
      <c r="AV246" s="12" t="s">
        <v>78</v>
      </c>
      <c r="AW246" s="12" t="s">
        <v>31</v>
      </c>
      <c r="AX246" s="12" t="s">
        <v>69</v>
      </c>
      <c r="AY246" s="152" t="s">
        <v>184</v>
      </c>
    </row>
    <row r="247" spans="2:65" s="1" customFormat="1" ht="33" customHeight="1">
      <c r="B247" s="33"/>
      <c r="C247" s="132" t="s">
        <v>430</v>
      </c>
      <c r="D247" s="132" t="s">
        <v>186</v>
      </c>
      <c r="E247" s="133" t="s">
        <v>4052</v>
      </c>
      <c r="F247" s="134" t="s">
        <v>4053</v>
      </c>
      <c r="G247" s="135" t="s">
        <v>328</v>
      </c>
      <c r="H247" s="136">
        <v>63.5</v>
      </c>
      <c r="I247" s="137"/>
      <c r="J247" s="138">
        <f>ROUND(I247*H247,2)</f>
        <v>0</v>
      </c>
      <c r="K247" s="134" t="s">
        <v>190</v>
      </c>
      <c r="L247" s="33"/>
      <c r="M247" s="139" t="s">
        <v>19</v>
      </c>
      <c r="N247" s="140" t="s">
        <v>40</v>
      </c>
      <c r="P247" s="141">
        <f>O247*H247</f>
        <v>0</v>
      </c>
      <c r="Q247" s="141">
        <v>5.9999999999999995E-4</v>
      </c>
      <c r="R247" s="141">
        <f>Q247*H247</f>
        <v>3.8099999999999995E-2</v>
      </c>
      <c r="S247" s="141">
        <v>0</v>
      </c>
      <c r="T247" s="142">
        <f>S247*H247</f>
        <v>0</v>
      </c>
      <c r="AR247" s="143" t="s">
        <v>191</v>
      </c>
      <c r="AT247" s="143" t="s">
        <v>186</v>
      </c>
      <c r="AU247" s="143" t="s">
        <v>78</v>
      </c>
      <c r="AY247" s="18" t="s">
        <v>184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76</v>
      </c>
      <c r="BK247" s="144">
        <f>ROUND(I247*H247,2)</f>
        <v>0</v>
      </c>
      <c r="BL247" s="18" t="s">
        <v>191</v>
      </c>
      <c r="BM247" s="143" t="s">
        <v>4256</v>
      </c>
    </row>
    <row r="248" spans="2:65" s="1" customFormat="1" ht="39">
      <c r="B248" s="33"/>
      <c r="D248" s="145" t="s">
        <v>193</v>
      </c>
      <c r="F248" s="146" t="s">
        <v>4055</v>
      </c>
      <c r="I248" s="147"/>
      <c r="L248" s="33"/>
      <c r="M248" s="148"/>
      <c r="T248" s="54"/>
      <c r="AT248" s="18" t="s">
        <v>193</v>
      </c>
      <c r="AU248" s="18" t="s">
        <v>78</v>
      </c>
    </row>
    <row r="249" spans="2:65" s="1" customFormat="1">
      <c r="B249" s="33"/>
      <c r="D249" s="149" t="s">
        <v>195</v>
      </c>
      <c r="F249" s="150" t="s">
        <v>4056</v>
      </c>
      <c r="I249" s="147"/>
      <c r="L249" s="33"/>
      <c r="M249" s="148"/>
      <c r="T249" s="54"/>
      <c r="AT249" s="18" t="s">
        <v>195</v>
      </c>
      <c r="AU249" s="18" t="s">
        <v>78</v>
      </c>
    </row>
    <row r="250" spans="2:65" s="12" customFormat="1">
      <c r="B250" s="151"/>
      <c r="D250" s="145" t="s">
        <v>197</v>
      </c>
      <c r="E250" s="152" t="s">
        <v>19</v>
      </c>
      <c r="F250" s="153" t="s">
        <v>4233</v>
      </c>
      <c r="H250" s="154">
        <v>17.8</v>
      </c>
      <c r="I250" s="155"/>
      <c r="L250" s="151"/>
      <c r="M250" s="156"/>
      <c r="T250" s="157"/>
      <c r="AT250" s="152" t="s">
        <v>197</v>
      </c>
      <c r="AU250" s="152" t="s">
        <v>78</v>
      </c>
      <c r="AV250" s="12" t="s">
        <v>78</v>
      </c>
      <c r="AW250" s="12" t="s">
        <v>31</v>
      </c>
      <c r="AX250" s="12" t="s">
        <v>69</v>
      </c>
      <c r="AY250" s="152" t="s">
        <v>184</v>
      </c>
    </row>
    <row r="251" spans="2:65" s="12" customFormat="1">
      <c r="B251" s="151"/>
      <c r="D251" s="145" t="s">
        <v>197</v>
      </c>
      <c r="E251" s="152" t="s">
        <v>19</v>
      </c>
      <c r="F251" s="153" t="s">
        <v>4234</v>
      </c>
      <c r="H251" s="154">
        <v>36.9</v>
      </c>
      <c r="I251" s="155"/>
      <c r="L251" s="151"/>
      <c r="M251" s="156"/>
      <c r="T251" s="157"/>
      <c r="AT251" s="152" t="s">
        <v>197</v>
      </c>
      <c r="AU251" s="152" t="s">
        <v>78</v>
      </c>
      <c r="AV251" s="12" t="s">
        <v>78</v>
      </c>
      <c r="AW251" s="12" t="s">
        <v>31</v>
      </c>
      <c r="AX251" s="12" t="s">
        <v>69</v>
      </c>
      <c r="AY251" s="152" t="s">
        <v>184</v>
      </c>
    </row>
    <row r="252" spans="2:65" s="12" customFormat="1">
      <c r="B252" s="151"/>
      <c r="D252" s="145" t="s">
        <v>197</v>
      </c>
      <c r="E252" s="152" t="s">
        <v>19</v>
      </c>
      <c r="F252" s="153" t="s">
        <v>4235</v>
      </c>
      <c r="H252" s="154">
        <v>8.8000000000000007</v>
      </c>
      <c r="I252" s="155"/>
      <c r="L252" s="151"/>
      <c r="M252" s="156"/>
      <c r="T252" s="157"/>
      <c r="AT252" s="152" t="s">
        <v>197</v>
      </c>
      <c r="AU252" s="152" t="s">
        <v>78</v>
      </c>
      <c r="AV252" s="12" t="s">
        <v>78</v>
      </c>
      <c r="AW252" s="12" t="s">
        <v>31</v>
      </c>
      <c r="AX252" s="12" t="s">
        <v>69</v>
      </c>
      <c r="AY252" s="152" t="s">
        <v>184</v>
      </c>
    </row>
    <row r="253" spans="2:65" s="13" customFormat="1">
      <c r="B253" s="158"/>
      <c r="D253" s="145" t="s">
        <v>197</v>
      </c>
      <c r="E253" s="159" t="s">
        <v>19</v>
      </c>
      <c r="F253" s="160" t="s">
        <v>205</v>
      </c>
      <c r="H253" s="161">
        <v>63.5</v>
      </c>
      <c r="I253" s="162"/>
      <c r="L253" s="158"/>
      <c r="M253" s="163"/>
      <c r="T253" s="164"/>
      <c r="AT253" s="159" t="s">
        <v>197</v>
      </c>
      <c r="AU253" s="159" t="s">
        <v>78</v>
      </c>
      <c r="AV253" s="13" t="s">
        <v>191</v>
      </c>
      <c r="AW253" s="13" t="s">
        <v>31</v>
      </c>
      <c r="AX253" s="13" t="s">
        <v>76</v>
      </c>
      <c r="AY253" s="159" t="s">
        <v>184</v>
      </c>
    </row>
    <row r="254" spans="2:65" s="1" customFormat="1" ht="16.5" customHeight="1">
      <c r="B254" s="33"/>
      <c r="C254" s="171" t="s">
        <v>438</v>
      </c>
      <c r="D254" s="171" t="s">
        <v>557</v>
      </c>
      <c r="E254" s="172" t="s">
        <v>4257</v>
      </c>
      <c r="F254" s="173" t="s">
        <v>4258</v>
      </c>
      <c r="G254" s="174" t="s">
        <v>345</v>
      </c>
      <c r="H254" s="175">
        <v>21</v>
      </c>
      <c r="I254" s="176"/>
      <c r="J254" s="177">
        <f>ROUND(I254*H254,2)</f>
        <v>0</v>
      </c>
      <c r="K254" s="173" t="s">
        <v>190</v>
      </c>
      <c r="L254" s="178"/>
      <c r="M254" s="179" t="s">
        <v>19</v>
      </c>
      <c r="N254" s="180" t="s">
        <v>40</v>
      </c>
      <c r="P254" s="141">
        <f>O254*H254</f>
        <v>0</v>
      </c>
      <c r="Q254" s="141">
        <v>0.13200000000000001</v>
      </c>
      <c r="R254" s="141">
        <f>Q254*H254</f>
        <v>2.7720000000000002</v>
      </c>
      <c r="S254" s="141">
        <v>0</v>
      </c>
      <c r="T254" s="142">
        <f>S254*H254</f>
        <v>0</v>
      </c>
      <c r="AR254" s="143" t="s">
        <v>238</v>
      </c>
      <c r="AT254" s="143" t="s">
        <v>557</v>
      </c>
      <c r="AU254" s="143" t="s">
        <v>78</v>
      </c>
      <c r="AY254" s="18" t="s">
        <v>184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8" t="s">
        <v>76</v>
      </c>
      <c r="BK254" s="144">
        <f>ROUND(I254*H254,2)</f>
        <v>0</v>
      </c>
      <c r="BL254" s="18" t="s">
        <v>191</v>
      </c>
      <c r="BM254" s="143" t="s">
        <v>4259</v>
      </c>
    </row>
    <row r="255" spans="2:65" s="1" customFormat="1">
      <c r="B255" s="33"/>
      <c r="D255" s="145" t="s">
        <v>193</v>
      </c>
      <c r="F255" s="146" t="s">
        <v>4258</v>
      </c>
      <c r="I255" s="147"/>
      <c r="L255" s="33"/>
      <c r="M255" s="148"/>
      <c r="T255" s="54"/>
      <c r="AT255" s="18" t="s">
        <v>193</v>
      </c>
      <c r="AU255" s="18" t="s">
        <v>78</v>
      </c>
    </row>
    <row r="256" spans="2:65" s="12" customFormat="1">
      <c r="B256" s="151"/>
      <c r="D256" s="145" t="s">
        <v>197</v>
      </c>
      <c r="E256" s="152" t="s">
        <v>19</v>
      </c>
      <c r="F256" s="153" t="s">
        <v>4260</v>
      </c>
      <c r="H256" s="154">
        <v>21</v>
      </c>
      <c r="I256" s="155"/>
      <c r="L256" s="151"/>
      <c r="M256" s="156"/>
      <c r="T256" s="157"/>
      <c r="AT256" s="152" t="s">
        <v>197</v>
      </c>
      <c r="AU256" s="152" t="s">
        <v>78</v>
      </c>
      <c r="AV256" s="12" t="s">
        <v>78</v>
      </c>
      <c r="AW256" s="12" t="s">
        <v>31</v>
      </c>
      <c r="AX256" s="12" t="s">
        <v>76</v>
      </c>
      <c r="AY256" s="152" t="s">
        <v>184</v>
      </c>
    </row>
    <row r="257" spans="2:65" s="1" customFormat="1" ht="21.75" customHeight="1">
      <c r="B257" s="33"/>
      <c r="C257" s="171" t="s">
        <v>446</v>
      </c>
      <c r="D257" s="171" t="s">
        <v>557</v>
      </c>
      <c r="E257" s="172" t="s">
        <v>4261</v>
      </c>
      <c r="F257" s="173" t="s">
        <v>4262</v>
      </c>
      <c r="G257" s="174" t="s">
        <v>345</v>
      </c>
      <c r="H257" s="175">
        <v>63</v>
      </c>
      <c r="I257" s="176"/>
      <c r="J257" s="177">
        <f>ROUND(I257*H257,2)</f>
        <v>0</v>
      </c>
      <c r="K257" s="173" t="s">
        <v>190</v>
      </c>
      <c r="L257" s="178"/>
      <c r="M257" s="179" t="s">
        <v>19</v>
      </c>
      <c r="N257" s="180" t="s">
        <v>40</v>
      </c>
      <c r="P257" s="141">
        <f>O257*H257</f>
        <v>0</v>
      </c>
      <c r="Q257" s="141">
        <v>0.13100000000000001</v>
      </c>
      <c r="R257" s="141">
        <f>Q257*H257</f>
        <v>8.2530000000000001</v>
      </c>
      <c r="S257" s="141">
        <v>0</v>
      </c>
      <c r="T257" s="142">
        <f>S257*H257</f>
        <v>0</v>
      </c>
      <c r="AR257" s="143" t="s">
        <v>238</v>
      </c>
      <c r="AT257" s="143" t="s">
        <v>557</v>
      </c>
      <c r="AU257" s="143" t="s">
        <v>78</v>
      </c>
      <c r="AY257" s="18" t="s">
        <v>184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8" t="s">
        <v>76</v>
      </c>
      <c r="BK257" s="144">
        <f>ROUND(I257*H257,2)</f>
        <v>0</v>
      </c>
      <c r="BL257" s="18" t="s">
        <v>191</v>
      </c>
      <c r="BM257" s="143" t="s">
        <v>4263</v>
      </c>
    </row>
    <row r="258" spans="2:65" s="1" customFormat="1">
      <c r="B258" s="33"/>
      <c r="D258" s="145" t="s">
        <v>193</v>
      </c>
      <c r="F258" s="146" t="s">
        <v>4262</v>
      </c>
      <c r="I258" s="147"/>
      <c r="L258" s="33"/>
      <c r="M258" s="148"/>
      <c r="T258" s="54"/>
      <c r="AT258" s="18" t="s">
        <v>193</v>
      </c>
      <c r="AU258" s="18" t="s">
        <v>78</v>
      </c>
    </row>
    <row r="259" spans="2:65" s="12" customFormat="1">
      <c r="B259" s="151"/>
      <c r="D259" s="145" t="s">
        <v>197</v>
      </c>
      <c r="E259" s="152" t="s">
        <v>19</v>
      </c>
      <c r="F259" s="153" t="s">
        <v>4264</v>
      </c>
      <c r="H259" s="154">
        <v>63</v>
      </c>
      <c r="I259" s="155"/>
      <c r="L259" s="151"/>
      <c r="M259" s="156"/>
      <c r="T259" s="157"/>
      <c r="AT259" s="152" t="s">
        <v>197</v>
      </c>
      <c r="AU259" s="152" t="s">
        <v>78</v>
      </c>
      <c r="AV259" s="12" t="s">
        <v>78</v>
      </c>
      <c r="AW259" s="12" t="s">
        <v>31</v>
      </c>
      <c r="AX259" s="12" t="s">
        <v>76</v>
      </c>
      <c r="AY259" s="152" t="s">
        <v>184</v>
      </c>
    </row>
    <row r="260" spans="2:65" s="1" customFormat="1" ht="24.2" customHeight="1">
      <c r="B260" s="33"/>
      <c r="C260" s="171" t="s">
        <v>453</v>
      </c>
      <c r="D260" s="171" t="s">
        <v>557</v>
      </c>
      <c r="E260" s="172" t="s">
        <v>4265</v>
      </c>
      <c r="F260" s="173" t="s">
        <v>4266</v>
      </c>
      <c r="G260" s="174" t="s">
        <v>345</v>
      </c>
      <c r="H260" s="175">
        <v>63</v>
      </c>
      <c r="I260" s="176"/>
      <c r="J260" s="177">
        <f>ROUND(I260*H260,2)</f>
        <v>0</v>
      </c>
      <c r="K260" s="173" t="s">
        <v>19</v>
      </c>
      <c r="L260" s="178"/>
      <c r="M260" s="179" t="s">
        <v>19</v>
      </c>
      <c r="N260" s="180" t="s">
        <v>40</v>
      </c>
      <c r="P260" s="141">
        <f>O260*H260</f>
        <v>0</v>
      </c>
      <c r="Q260" s="141">
        <v>0.17599999999999999</v>
      </c>
      <c r="R260" s="141">
        <f>Q260*H260</f>
        <v>11.087999999999999</v>
      </c>
      <c r="S260" s="141">
        <v>0</v>
      </c>
      <c r="T260" s="142">
        <f>S260*H260</f>
        <v>0</v>
      </c>
      <c r="AR260" s="143" t="s">
        <v>238</v>
      </c>
      <c r="AT260" s="143" t="s">
        <v>557</v>
      </c>
      <c r="AU260" s="143" t="s">
        <v>78</v>
      </c>
      <c r="AY260" s="18" t="s">
        <v>184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76</v>
      </c>
      <c r="BK260" s="144">
        <f>ROUND(I260*H260,2)</f>
        <v>0</v>
      </c>
      <c r="BL260" s="18" t="s">
        <v>191</v>
      </c>
      <c r="BM260" s="143" t="s">
        <v>4267</v>
      </c>
    </row>
    <row r="261" spans="2:65" s="1" customFormat="1">
      <c r="B261" s="33"/>
      <c r="D261" s="145" t="s">
        <v>193</v>
      </c>
      <c r="F261" s="146" t="s">
        <v>4266</v>
      </c>
      <c r="I261" s="147"/>
      <c r="L261" s="33"/>
      <c r="M261" s="148"/>
      <c r="T261" s="54"/>
      <c r="AT261" s="18" t="s">
        <v>193</v>
      </c>
      <c r="AU261" s="18" t="s">
        <v>78</v>
      </c>
    </row>
    <row r="262" spans="2:65" s="12" customFormat="1">
      <c r="B262" s="151"/>
      <c r="D262" s="145" t="s">
        <v>197</v>
      </c>
      <c r="E262" s="152" t="s">
        <v>19</v>
      </c>
      <c r="F262" s="153" t="s">
        <v>4264</v>
      </c>
      <c r="H262" s="154">
        <v>63</v>
      </c>
      <c r="I262" s="155"/>
      <c r="L262" s="151"/>
      <c r="M262" s="156"/>
      <c r="T262" s="157"/>
      <c r="AT262" s="152" t="s">
        <v>197</v>
      </c>
      <c r="AU262" s="152" t="s">
        <v>78</v>
      </c>
      <c r="AV262" s="12" t="s">
        <v>78</v>
      </c>
      <c r="AW262" s="12" t="s">
        <v>31</v>
      </c>
      <c r="AX262" s="12" t="s">
        <v>76</v>
      </c>
      <c r="AY262" s="152" t="s">
        <v>184</v>
      </c>
    </row>
    <row r="263" spans="2:65" s="1" customFormat="1" ht="16.5" customHeight="1">
      <c r="B263" s="33"/>
      <c r="C263" s="171" t="s">
        <v>460</v>
      </c>
      <c r="D263" s="171" t="s">
        <v>557</v>
      </c>
      <c r="E263" s="172" t="s">
        <v>4268</v>
      </c>
      <c r="F263" s="173" t="s">
        <v>4269</v>
      </c>
      <c r="G263" s="174" t="s">
        <v>328</v>
      </c>
      <c r="H263" s="175">
        <v>42.768000000000001</v>
      </c>
      <c r="I263" s="176"/>
      <c r="J263" s="177">
        <f>ROUND(I263*H263,2)</f>
        <v>0</v>
      </c>
      <c r="K263" s="173" t="s">
        <v>190</v>
      </c>
      <c r="L263" s="178"/>
      <c r="M263" s="179" t="s">
        <v>19</v>
      </c>
      <c r="N263" s="180" t="s">
        <v>40</v>
      </c>
      <c r="P263" s="141">
        <f>O263*H263</f>
        <v>0</v>
      </c>
      <c r="Q263" s="141">
        <v>5.6120000000000003E-2</v>
      </c>
      <c r="R263" s="141">
        <f>Q263*H263</f>
        <v>2.4001401600000003</v>
      </c>
      <c r="S263" s="141">
        <v>0</v>
      </c>
      <c r="T263" s="142">
        <f>S263*H263</f>
        <v>0</v>
      </c>
      <c r="AR263" s="143" t="s">
        <v>238</v>
      </c>
      <c r="AT263" s="143" t="s">
        <v>557</v>
      </c>
      <c r="AU263" s="143" t="s">
        <v>78</v>
      </c>
      <c r="AY263" s="18" t="s">
        <v>184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8" t="s">
        <v>76</v>
      </c>
      <c r="BK263" s="144">
        <f>ROUND(I263*H263,2)</f>
        <v>0</v>
      </c>
      <c r="BL263" s="18" t="s">
        <v>191</v>
      </c>
      <c r="BM263" s="143" t="s">
        <v>4270</v>
      </c>
    </row>
    <row r="264" spans="2:65" s="1" customFormat="1">
      <c r="B264" s="33"/>
      <c r="D264" s="145" t="s">
        <v>193</v>
      </c>
      <c r="F264" s="146" t="s">
        <v>4269</v>
      </c>
      <c r="I264" s="147"/>
      <c r="L264" s="33"/>
      <c r="M264" s="148"/>
      <c r="T264" s="54"/>
      <c r="AT264" s="18" t="s">
        <v>193</v>
      </c>
      <c r="AU264" s="18" t="s">
        <v>78</v>
      </c>
    </row>
    <row r="265" spans="2:65" s="12" customFormat="1">
      <c r="B265" s="151"/>
      <c r="D265" s="145" t="s">
        <v>197</v>
      </c>
      <c r="E265" s="152" t="s">
        <v>19</v>
      </c>
      <c r="F265" s="153" t="s">
        <v>4271</v>
      </c>
      <c r="H265" s="154">
        <v>42.768000000000001</v>
      </c>
      <c r="I265" s="155"/>
      <c r="L265" s="151"/>
      <c r="M265" s="156"/>
      <c r="T265" s="157"/>
      <c r="AT265" s="152" t="s">
        <v>197</v>
      </c>
      <c r="AU265" s="152" t="s">
        <v>78</v>
      </c>
      <c r="AV265" s="12" t="s">
        <v>78</v>
      </c>
      <c r="AW265" s="12" t="s">
        <v>31</v>
      </c>
      <c r="AX265" s="12" t="s">
        <v>76</v>
      </c>
      <c r="AY265" s="152" t="s">
        <v>184</v>
      </c>
    </row>
    <row r="266" spans="2:65" s="1" customFormat="1" ht="16.5" customHeight="1">
      <c r="B266" s="33"/>
      <c r="C266" s="171" t="s">
        <v>471</v>
      </c>
      <c r="D266" s="171" t="s">
        <v>557</v>
      </c>
      <c r="E266" s="172" t="s">
        <v>4272</v>
      </c>
      <c r="F266" s="173" t="s">
        <v>4273</v>
      </c>
      <c r="G266" s="174" t="s">
        <v>328</v>
      </c>
      <c r="H266" s="175">
        <v>119.595</v>
      </c>
      <c r="I266" s="176"/>
      <c r="J266" s="177">
        <f>ROUND(I266*H266,2)</f>
        <v>0</v>
      </c>
      <c r="K266" s="173" t="s">
        <v>190</v>
      </c>
      <c r="L266" s="178"/>
      <c r="M266" s="179" t="s">
        <v>19</v>
      </c>
      <c r="N266" s="180" t="s">
        <v>40</v>
      </c>
      <c r="P266" s="141">
        <f>O266*H266</f>
        <v>0</v>
      </c>
      <c r="Q266" s="141">
        <v>0.04</v>
      </c>
      <c r="R266" s="141">
        <f>Q266*H266</f>
        <v>4.7838000000000003</v>
      </c>
      <c r="S266" s="141">
        <v>0</v>
      </c>
      <c r="T266" s="142">
        <f>S266*H266</f>
        <v>0</v>
      </c>
      <c r="AR266" s="143" t="s">
        <v>238</v>
      </c>
      <c r="AT266" s="143" t="s">
        <v>557</v>
      </c>
      <c r="AU266" s="143" t="s">
        <v>78</v>
      </c>
      <c r="AY266" s="18" t="s">
        <v>184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8" t="s">
        <v>76</v>
      </c>
      <c r="BK266" s="144">
        <f>ROUND(I266*H266,2)</f>
        <v>0</v>
      </c>
      <c r="BL266" s="18" t="s">
        <v>191</v>
      </c>
      <c r="BM266" s="143" t="s">
        <v>4274</v>
      </c>
    </row>
    <row r="267" spans="2:65" s="1" customFormat="1">
      <c r="B267" s="33"/>
      <c r="D267" s="145" t="s">
        <v>193</v>
      </c>
      <c r="F267" s="146" t="s">
        <v>4273</v>
      </c>
      <c r="I267" s="147"/>
      <c r="L267" s="33"/>
      <c r="M267" s="148"/>
      <c r="T267" s="54"/>
      <c r="AT267" s="18" t="s">
        <v>193</v>
      </c>
      <c r="AU267" s="18" t="s">
        <v>78</v>
      </c>
    </row>
    <row r="268" spans="2:65" s="12" customFormat="1">
      <c r="B268" s="151"/>
      <c r="D268" s="145" t="s">
        <v>197</v>
      </c>
      <c r="E268" s="152" t="s">
        <v>19</v>
      </c>
      <c r="F268" s="153" t="s">
        <v>4275</v>
      </c>
      <c r="H268" s="154">
        <v>116.13</v>
      </c>
      <c r="I268" s="155"/>
      <c r="L268" s="151"/>
      <c r="M268" s="156"/>
      <c r="T268" s="157"/>
      <c r="AT268" s="152" t="s">
        <v>197</v>
      </c>
      <c r="AU268" s="152" t="s">
        <v>78</v>
      </c>
      <c r="AV268" s="12" t="s">
        <v>78</v>
      </c>
      <c r="AW268" s="12" t="s">
        <v>31</v>
      </c>
      <c r="AX268" s="12" t="s">
        <v>69</v>
      </c>
      <c r="AY268" s="152" t="s">
        <v>184</v>
      </c>
    </row>
    <row r="269" spans="2:65" s="12" customFormat="1">
      <c r="B269" s="151"/>
      <c r="D269" s="145" t="s">
        <v>197</v>
      </c>
      <c r="E269" s="152" t="s">
        <v>19</v>
      </c>
      <c r="F269" s="153" t="s">
        <v>4276</v>
      </c>
      <c r="H269" s="154">
        <v>3.4649999999999999</v>
      </c>
      <c r="I269" s="155"/>
      <c r="L269" s="151"/>
      <c r="M269" s="156"/>
      <c r="T269" s="157"/>
      <c r="AT269" s="152" t="s">
        <v>197</v>
      </c>
      <c r="AU269" s="152" t="s">
        <v>78</v>
      </c>
      <c r="AV269" s="12" t="s">
        <v>78</v>
      </c>
      <c r="AW269" s="12" t="s">
        <v>31</v>
      </c>
      <c r="AX269" s="12" t="s">
        <v>69</v>
      </c>
      <c r="AY269" s="152" t="s">
        <v>184</v>
      </c>
    </row>
    <row r="270" spans="2:65" s="13" customFormat="1">
      <c r="B270" s="158"/>
      <c r="D270" s="145" t="s">
        <v>197</v>
      </c>
      <c r="E270" s="159" t="s">
        <v>19</v>
      </c>
      <c r="F270" s="160" t="s">
        <v>205</v>
      </c>
      <c r="H270" s="161">
        <v>119.595</v>
      </c>
      <c r="I270" s="162"/>
      <c r="L270" s="158"/>
      <c r="M270" s="163"/>
      <c r="T270" s="164"/>
      <c r="AT270" s="159" t="s">
        <v>197</v>
      </c>
      <c r="AU270" s="159" t="s">
        <v>78</v>
      </c>
      <c r="AV270" s="13" t="s">
        <v>191</v>
      </c>
      <c r="AW270" s="13" t="s">
        <v>31</v>
      </c>
      <c r="AX270" s="13" t="s">
        <v>76</v>
      </c>
      <c r="AY270" s="159" t="s">
        <v>184</v>
      </c>
    </row>
    <row r="271" spans="2:65" s="11" customFormat="1" ht="22.9" customHeight="1">
      <c r="B271" s="120"/>
      <c r="D271" s="121" t="s">
        <v>68</v>
      </c>
      <c r="E271" s="130" t="s">
        <v>247</v>
      </c>
      <c r="F271" s="130" t="s">
        <v>3993</v>
      </c>
      <c r="I271" s="123"/>
      <c r="J271" s="131">
        <f>BK271</f>
        <v>0</v>
      </c>
      <c r="L271" s="120"/>
      <c r="M271" s="125"/>
      <c r="P271" s="126">
        <f>P272</f>
        <v>0</v>
      </c>
      <c r="R271" s="126">
        <f>R272</f>
        <v>2.748E-3</v>
      </c>
      <c r="T271" s="127">
        <f>T272</f>
        <v>27.441420000000001</v>
      </c>
      <c r="AR271" s="121" t="s">
        <v>76</v>
      </c>
      <c r="AT271" s="128" t="s">
        <v>68</v>
      </c>
      <c r="AU271" s="128" t="s">
        <v>76</v>
      </c>
      <c r="AY271" s="121" t="s">
        <v>184</v>
      </c>
      <c r="BK271" s="129">
        <f>BK272</f>
        <v>0</v>
      </c>
    </row>
    <row r="272" spans="2:65" s="11" customFormat="1" ht="20.85" customHeight="1">
      <c r="B272" s="120"/>
      <c r="D272" s="121" t="s">
        <v>68</v>
      </c>
      <c r="E272" s="130" t="s">
        <v>967</v>
      </c>
      <c r="F272" s="130" t="s">
        <v>1952</v>
      </c>
      <c r="I272" s="123"/>
      <c r="J272" s="131">
        <f>BK272</f>
        <v>0</v>
      </c>
      <c r="L272" s="120"/>
      <c r="M272" s="125"/>
      <c r="P272" s="126">
        <f>SUM(P273:P299)</f>
        <v>0</v>
      </c>
      <c r="R272" s="126">
        <f>SUM(R273:R299)</f>
        <v>2.748E-3</v>
      </c>
      <c r="T272" s="127">
        <f>SUM(T273:T299)</f>
        <v>27.441420000000001</v>
      </c>
      <c r="AR272" s="121" t="s">
        <v>76</v>
      </c>
      <c r="AT272" s="128" t="s">
        <v>68</v>
      </c>
      <c r="AU272" s="128" t="s">
        <v>78</v>
      </c>
      <c r="AY272" s="121" t="s">
        <v>184</v>
      </c>
      <c r="BK272" s="129">
        <f>SUM(BK273:BK299)</f>
        <v>0</v>
      </c>
    </row>
    <row r="273" spans="2:65" s="1" customFormat="1" ht="21.75" customHeight="1">
      <c r="B273" s="33"/>
      <c r="C273" s="132" t="s">
        <v>481</v>
      </c>
      <c r="D273" s="132" t="s">
        <v>186</v>
      </c>
      <c r="E273" s="133" t="s">
        <v>4277</v>
      </c>
      <c r="F273" s="134" t="s">
        <v>4278</v>
      </c>
      <c r="G273" s="135" t="s">
        <v>345</v>
      </c>
      <c r="H273" s="136">
        <v>25.32</v>
      </c>
      <c r="I273" s="137"/>
      <c r="J273" s="138">
        <f>ROUND(I273*H273,2)</f>
        <v>0</v>
      </c>
      <c r="K273" s="134" t="s">
        <v>190</v>
      </c>
      <c r="L273" s="33"/>
      <c r="M273" s="139" t="s">
        <v>19</v>
      </c>
      <c r="N273" s="140" t="s">
        <v>40</v>
      </c>
      <c r="P273" s="141">
        <f>O273*H273</f>
        <v>0</v>
      </c>
      <c r="Q273" s="141">
        <v>0</v>
      </c>
      <c r="R273" s="141">
        <f>Q273*H273</f>
        <v>0</v>
      </c>
      <c r="S273" s="141">
        <v>0.28100000000000003</v>
      </c>
      <c r="T273" s="142">
        <f>S273*H273</f>
        <v>7.1149200000000006</v>
      </c>
      <c r="AR273" s="143" t="s">
        <v>191</v>
      </c>
      <c r="AT273" s="143" t="s">
        <v>186</v>
      </c>
      <c r="AU273" s="143" t="s">
        <v>206</v>
      </c>
      <c r="AY273" s="18" t="s">
        <v>184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8" t="s">
        <v>76</v>
      </c>
      <c r="BK273" s="144">
        <f>ROUND(I273*H273,2)</f>
        <v>0</v>
      </c>
      <c r="BL273" s="18" t="s">
        <v>191</v>
      </c>
      <c r="BM273" s="143" t="s">
        <v>4279</v>
      </c>
    </row>
    <row r="274" spans="2:65" s="1" customFormat="1" ht="39">
      <c r="B274" s="33"/>
      <c r="D274" s="145" t="s">
        <v>193</v>
      </c>
      <c r="F274" s="146" t="s">
        <v>4280</v>
      </c>
      <c r="I274" s="147"/>
      <c r="L274" s="33"/>
      <c r="M274" s="148"/>
      <c r="T274" s="54"/>
      <c r="AT274" s="18" t="s">
        <v>193</v>
      </c>
      <c r="AU274" s="18" t="s">
        <v>206</v>
      </c>
    </row>
    <row r="275" spans="2:65" s="1" customFormat="1">
      <c r="B275" s="33"/>
      <c r="D275" s="149" t="s">
        <v>195</v>
      </c>
      <c r="F275" s="150" t="s">
        <v>4281</v>
      </c>
      <c r="I275" s="147"/>
      <c r="L275" s="33"/>
      <c r="M275" s="148"/>
      <c r="T275" s="54"/>
      <c r="AT275" s="18" t="s">
        <v>195</v>
      </c>
      <c r="AU275" s="18" t="s">
        <v>206</v>
      </c>
    </row>
    <row r="276" spans="2:65" s="12" customFormat="1">
      <c r="B276" s="151"/>
      <c r="D276" s="145" t="s">
        <v>197</v>
      </c>
      <c r="E276" s="152" t="s">
        <v>19</v>
      </c>
      <c r="F276" s="153" t="s">
        <v>4282</v>
      </c>
      <c r="H276" s="154">
        <v>12.9</v>
      </c>
      <c r="I276" s="155"/>
      <c r="L276" s="151"/>
      <c r="M276" s="156"/>
      <c r="T276" s="157"/>
      <c r="AT276" s="152" t="s">
        <v>197</v>
      </c>
      <c r="AU276" s="152" t="s">
        <v>206</v>
      </c>
      <c r="AV276" s="12" t="s">
        <v>78</v>
      </c>
      <c r="AW276" s="12" t="s">
        <v>31</v>
      </c>
      <c r="AX276" s="12" t="s">
        <v>69</v>
      </c>
      <c r="AY276" s="152" t="s">
        <v>184</v>
      </c>
    </row>
    <row r="277" spans="2:65" s="12" customFormat="1">
      <c r="B277" s="151"/>
      <c r="D277" s="145" t="s">
        <v>197</v>
      </c>
      <c r="E277" s="152" t="s">
        <v>19</v>
      </c>
      <c r="F277" s="153" t="s">
        <v>4283</v>
      </c>
      <c r="H277" s="154">
        <v>12.42</v>
      </c>
      <c r="I277" s="155"/>
      <c r="L277" s="151"/>
      <c r="M277" s="156"/>
      <c r="T277" s="157"/>
      <c r="AT277" s="152" t="s">
        <v>197</v>
      </c>
      <c r="AU277" s="152" t="s">
        <v>206</v>
      </c>
      <c r="AV277" s="12" t="s">
        <v>78</v>
      </c>
      <c r="AW277" s="12" t="s">
        <v>31</v>
      </c>
      <c r="AX277" s="12" t="s">
        <v>69</v>
      </c>
      <c r="AY277" s="152" t="s">
        <v>184</v>
      </c>
    </row>
    <row r="278" spans="2:65" s="13" customFormat="1">
      <c r="B278" s="158"/>
      <c r="D278" s="145" t="s">
        <v>197</v>
      </c>
      <c r="E278" s="159" t="s">
        <v>19</v>
      </c>
      <c r="F278" s="160" t="s">
        <v>205</v>
      </c>
      <c r="H278" s="161">
        <v>25.32</v>
      </c>
      <c r="I278" s="162"/>
      <c r="L278" s="158"/>
      <c r="M278" s="163"/>
      <c r="T278" s="164"/>
      <c r="AT278" s="159" t="s">
        <v>197</v>
      </c>
      <c r="AU278" s="159" t="s">
        <v>206</v>
      </c>
      <c r="AV278" s="13" t="s">
        <v>191</v>
      </c>
      <c r="AW278" s="13" t="s">
        <v>31</v>
      </c>
      <c r="AX278" s="13" t="s">
        <v>76</v>
      </c>
      <c r="AY278" s="159" t="s">
        <v>184</v>
      </c>
    </row>
    <row r="279" spans="2:65" s="1" customFormat="1" ht="24.2" customHeight="1">
      <c r="B279" s="33"/>
      <c r="C279" s="132" t="s">
        <v>490</v>
      </c>
      <c r="D279" s="132" t="s">
        <v>186</v>
      </c>
      <c r="E279" s="133" t="s">
        <v>1821</v>
      </c>
      <c r="F279" s="134" t="s">
        <v>1822</v>
      </c>
      <c r="G279" s="135" t="s">
        <v>345</v>
      </c>
      <c r="H279" s="136">
        <v>25.32</v>
      </c>
      <c r="I279" s="137"/>
      <c r="J279" s="138">
        <f>ROUND(I279*H279,2)</f>
        <v>0</v>
      </c>
      <c r="K279" s="134" t="s">
        <v>190</v>
      </c>
      <c r="L279" s="33"/>
      <c r="M279" s="139" t="s">
        <v>19</v>
      </c>
      <c r="N279" s="140" t="s">
        <v>40</v>
      </c>
      <c r="P279" s="141">
        <f>O279*H279</f>
        <v>0</v>
      </c>
      <c r="Q279" s="141">
        <v>0</v>
      </c>
      <c r="R279" s="141">
        <f>Q279*H279</f>
        <v>0</v>
      </c>
      <c r="S279" s="141">
        <v>0.3</v>
      </c>
      <c r="T279" s="142">
        <f>S279*H279</f>
        <v>7.5960000000000001</v>
      </c>
      <c r="AR279" s="143" t="s">
        <v>191</v>
      </c>
      <c r="AT279" s="143" t="s">
        <v>186</v>
      </c>
      <c r="AU279" s="143" t="s">
        <v>206</v>
      </c>
      <c r="AY279" s="18" t="s">
        <v>184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8" t="s">
        <v>76</v>
      </c>
      <c r="BK279" s="144">
        <f>ROUND(I279*H279,2)</f>
        <v>0</v>
      </c>
      <c r="BL279" s="18" t="s">
        <v>191</v>
      </c>
      <c r="BM279" s="143" t="s">
        <v>4284</v>
      </c>
    </row>
    <row r="280" spans="2:65" s="1" customFormat="1" ht="29.25">
      <c r="B280" s="33"/>
      <c r="D280" s="145" t="s">
        <v>193</v>
      </c>
      <c r="F280" s="146" t="s">
        <v>1824</v>
      </c>
      <c r="I280" s="147"/>
      <c r="L280" s="33"/>
      <c r="M280" s="148"/>
      <c r="T280" s="54"/>
      <c r="AT280" s="18" t="s">
        <v>193</v>
      </c>
      <c r="AU280" s="18" t="s">
        <v>206</v>
      </c>
    </row>
    <row r="281" spans="2:65" s="1" customFormat="1">
      <c r="B281" s="33"/>
      <c r="D281" s="149" t="s">
        <v>195</v>
      </c>
      <c r="F281" s="150" t="s">
        <v>1825</v>
      </c>
      <c r="I281" s="147"/>
      <c r="L281" s="33"/>
      <c r="M281" s="148"/>
      <c r="T281" s="54"/>
      <c r="AT281" s="18" t="s">
        <v>195</v>
      </c>
      <c r="AU281" s="18" t="s">
        <v>206</v>
      </c>
    </row>
    <row r="282" spans="2:65" s="13" customFormat="1">
      <c r="B282" s="158"/>
      <c r="D282" s="145" t="s">
        <v>197</v>
      </c>
      <c r="E282" s="159" t="s">
        <v>19</v>
      </c>
      <c r="F282" s="160" t="s">
        <v>205</v>
      </c>
      <c r="H282" s="161">
        <v>25.32</v>
      </c>
      <c r="I282" s="162"/>
      <c r="L282" s="158"/>
      <c r="M282" s="163"/>
      <c r="T282" s="164"/>
      <c r="AT282" s="159" t="s">
        <v>197</v>
      </c>
      <c r="AU282" s="159" t="s">
        <v>206</v>
      </c>
      <c r="AV282" s="13" t="s">
        <v>191</v>
      </c>
      <c r="AW282" s="13" t="s">
        <v>31</v>
      </c>
      <c r="AX282" s="13" t="s">
        <v>69</v>
      </c>
      <c r="AY282" s="159" t="s">
        <v>184</v>
      </c>
    </row>
    <row r="283" spans="2:65" s="1" customFormat="1" ht="16.5" customHeight="1">
      <c r="B283" s="33"/>
      <c r="C283" s="132" t="s">
        <v>499</v>
      </c>
      <c r="D283" s="132" t="s">
        <v>186</v>
      </c>
      <c r="E283" s="133" t="s">
        <v>3515</v>
      </c>
      <c r="F283" s="134" t="s">
        <v>3516</v>
      </c>
      <c r="G283" s="135" t="s">
        <v>328</v>
      </c>
      <c r="H283" s="136">
        <v>62.1</v>
      </c>
      <c r="I283" s="137"/>
      <c r="J283" s="138">
        <f>ROUND(I283*H283,2)</f>
        <v>0</v>
      </c>
      <c r="K283" s="134" t="s">
        <v>190</v>
      </c>
      <c r="L283" s="33"/>
      <c r="M283" s="139" t="s">
        <v>19</v>
      </c>
      <c r="N283" s="140" t="s">
        <v>40</v>
      </c>
      <c r="P283" s="141">
        <f>O283*H283</f>
        <v>0</v>
      </c>
      <c r="Q283" s="141">
        <v>0</v>
      </c>
      <c r="R283" s="141">
        <f>Q283*H283</f>
        <v>0</v>
      </c>
      <c r="S283" s="141">
        <v>0.20499999999999999</v>
      </c>
      <c r="T283" s="142">
        <f>S283*H283</f>
        <v>12.730499999999999</v>
      </c>
      <c r="AR283" s="143" t="s">
        <v>191</v>
      </c>
      <c r="AT283" s="143" t="s">
        <v>186</v>
      </c>
      <c r="AU283" s="143" t="s">
        <v>206</v>
      </c>
      <c r="AY283" s="18" t="s">
        <v>184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8" t="s">
        <v>76</v>
      </c>
      <c r="BK283" s="144">
        <f>ROUND(I283*H283,2)</f>
        <v>0</v>
      </c>
      <c r="BL283" s="18" t="s">
        <v>191</v>
      </c>
      <c r="BM283" s="143" t="s">
        <v>4285</v>
      </c>
    </row>
    <row r="284" spans="2:65" s="1" customFormat="1" ht="29.25">
      <c r="B284" s="33"/>
      <c r="D284" s="145" t="s">
        <v>193</v>
      </c>
      <c r="F284" s="146" t="s">
        <v>3518</v>
      </c>
      <c r="I284" s="147"/>
      <c r="L284" s="33"/>
      <c r="M284" s="148"/>
      <c r="T284" s="54"/>
      <c r="AT284" s="18" t="s">
        <v>193</v>
      </c>
      <c r="AU284" s="18" t="s">
        <v>206</v>
      </c>
    </row>
    <row r="285" spans="2:65" s="1" customFormat="1">
      <c r="B285" s="33"/>
      <c r="D285" s="149" t="s">
        <v>195</v>
      </c>
      <c r="F285" s="150" t="s">
        <v>3519</v>
      </c>
      <c r="I285" s="147"/>
      <c r="L285" s="33"/>
      <c r="M285" s="148"/>
      <c r="T285" s="54"/>
      <c r="AT285" s="18" t="s">
        <v>195</v>
      </c>
      <c r="AU285" s="18" t="s">
        <v>206</v>
      </c>
    </row>
    <row r="286" spans="2:65" s="12" customFormat="1">
      <c r="B286" s="151"/>
      <c r="D286" s="145" t="s">
        <v>197</v>
      </c>
      <c r="E286" s="152" t="s">
        <v>19</v>
      </c>
      <c r="F286" s="153" t="s">
        <v>4286</v>
      </c>
      <c r="H286" s="154">
        <v>4.3</v>
      </c>
      <c r="I286" s="155"/>
      <c r="L286" s="151"/>
      <c r="M286" s="156"/>
      <c r="T286" s="157"/>
      <c r="AT286" s="152" t="s">
        <v>197</v>
      </c>
      <c r="AU286" s="152" t="s">
        <v>206</v>
      </c>
      <c r="AV286" s="12" t="s">
        <v>78</v>
      </c>
      <c r="AW286" s="12" t="s">
        <v>31</v>
      </c>
      <c r="AX286" s="12" t="s">
        <v>69</v>
      </c>
      <c r="AY286" s="152" t="s">
        <v>184</v>
      </c>
    </row>
    <row r="287" spans="2:65" s="12" customFormat="1">
      <c r="B287" s="151"/>
      <c r="D287" s="145" t="s">
        <v>197</v>
      </c>
      <c r="E287" s="152" t="s">
        <v>19</v>
      </c>
      <c r="F287" s="153" t="s">
        <v>4287</v>
      </c>
      <c r="H287" s="154">
        <v>22.2</v>
      </c>
      <c r="I287" s="155"/>
      <c r="L287" s="151"/>
      <c r="M287" s="156"/>
      <c r="T287" s="157"/>
      <c r="AT287" s="152" t="s">
        <v>197</v>
      </c>
      <c r="AU287" s="152" t="s">
        <v>206</v>
      </c>
      <c r="AV287" s="12" t="s">
        <v>78</v>
      </c>
      <c r="AW287" s="12" t="s">
        <v>31</v>
      </c>
      <c r="AX287" s="12" t="s">
        <v>69</v>
      </c>
      <c r="AY287" s="152" t="s">
        <v>184</v>
      </c>
    </row>
    <row r="288" spans="2:65" s="12" customFormat="1">
      <c r="B288" s="151"/>
      <c r="D288" s="145" t="s">
        <v>197</v>
      </c>
      <c r="E288" s="152" t="s">
        <v>19</v>
      </c>
      <c r="F288" s="153" t="s">
        <v>4288</v>
      </c>
      <c r="H288" s="154">
        <v>35.6</v>
      </c>
      <c r="I288" s="155"/>
      <c r="L288" s="151"/>
      <c r="M288" s="156"/>
      <c r="T288" s="157"/>
      <c r="AT288" s="152" t="s">
        <v>197</v>
      </c>
      <c r="AU288" s="152" t="s">
        <v>206</v>
      </c>
      <c r="AV288" s="12" t="s">
        <v>78</v>
      </c>
      <c r="AW288" s="12" t="s">
        <v>31</v>
      </c>
      <c r="AX288" s="12" t="s">
        <v>69</v>
      </c>
      <c r="AY288" s="152" t="s">
        <v>184</v>
      </c>
    </row>
    <row r="289" spans="2:65" s="13" customFormat="1">
      <c r="B289" s="158"/>
      <c r="D289" s="145" t="s">
        <v>197</v>
      </c>
      <c r="E289" s="159" t="s">
        <v>19</v>
      </c>
      <c r="F289" s="160" t="s">
        <v>205</v>
      </c>
      <c r="H289" s="161">
        <v>62.1</v>
      </c>
      <c r="I289" s="162"/>
      <c r="L289" s="158"/>
      <c r="M289" s="163"/>
      <c r="T289" s="164"/>
      <c r="AT289" s="159" t="s">
        <v>197</v>
      </c>
      <c r="AU289" s="159" t="s">
        <v>206</v>
      </c>
      <c r="AV289" s="13" t="s">
        <v>191</v>
      </c>
      <c r="AW289" s="13" t="s">
        <v>31</v>
      </c>
      <c r="AX289" s="13" t="s">
        <v>76</v>
      </c>
      <c r="AY289" s="159" t="s">
        <v>184</v>
      </c>
    </row>
    <row r="290" spans="2:65" s="1" customFormat="1" ht="24.2" customHeight="1">
      <c r="B290" s="33"/>
      <c r="C290" s="132" t="s">
        <v>506</v>
      </c>
      <c r="D290" s="132" t="s">
        <v>186</v>
      </c>
      <c r="E290" s="133" t="s">
        <v>4057</v>
      </c>
      <c r="F290" s="134" t="s">
        <v>4058</v>
      </c>
      <c r="G290" s="135" t="s">
        <v>328</v>
      </c>
      <c r="H290" s="136">
        <v>91.6</v>
      </c>
      <c r="I290" s="137"/>
      <c r="J290" s="138">
        <f>ROUND(I290*H290,2)</f>
        <v>0</v>
      </c>
      <c r="K290" s="134" t="s">
        <v>190</v>
      </c>
      <c r="L290" s="33"/>
      <c r="M290" s="139" t="s">
        <v>19</v>
      </c>
      <c r="N290" s="140" t="s">
        <v>40</v>
      </c>
      <c r="P290" s="141">
        <f>O290*H290</f>
        <v>0</v>
      </c>
      <c r="Q290" s="141">
        <v>3.0000000000000001E-5</v>
      </c>
      <c r="R290" s="141">
        <f>Q290*H290</f>
        <v>2.748E-3</v>
      </c>
      <c r="S290" s="141">
        <v>0</v>
      </c>
      <c r="T290" s="142">
        <f>S290*H290</f>
        <v>0</v>
      </c>
      <c r="AR290" s="143" t="s">
        <v>191</v>
      </c>
      <c r="AT290" s="143" t="s">
        <v>186</v>
      </c>
      <c r="AU290" s="143" t="s">
        <v>206</v>
      </c>
      <c r="AY290" s="18" t="s">
        <v>184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76</v>
      </c>
      <c r="BK290" s="144">
        <f>ROUND(I290*H290,2)</f>
        <v>0</v>
      </c>
      <c r="BL290" s="18" t="s">
        <v>191</v>
      </c>
      <c r="BM290" s="143" t="s">
        <v>4289</v>
      </c>
    </row>
    <row r="291" spans="2:65" s="1" customFormat="1" ht="19.5">
      <c r="B291" s="33"/>
      <c r="D291" s="145" t="s">
        <v>193</v>
      </c>
      <c r="F291" s="146" t="s">
        <v>4060</v>
      </c>
      <c r="I291" s="147"/>
      <c r="L291" s="33"/>
      <c r="M291" s="148"/>
      <c r="T291" s="54"/>
      <c r="AT291" s="18" t="s">
        <v>193</v>
      </c>
      <c r="AU291" s="18" t="s">
        <v>206</v>
      </c>
    </row>
    <row r="292" spans="2:65" s="1" customFormat="1">
      <c r="B292" s="33"/>
      <c r="D292" s="149" t="s">
        <v>195</v>
      </c>
      <c r="F292" s="150" t="s">
        <v>4061</v>
      </c>
      <c r="I292" s="147"/>
      <c r="L292" s="33"/>
      <c r="M292" s="148"/>
      <c r="T292" s="54"/>
      <c r="AT292" s="18" t="s">
        <v>195</v>
      </c>
      <c r="AU292" s="18" t="s">
        <v>206</v>
      </c>
    </row>
    <row r="293" spans="2:65" s="12" customFormat="1">
      <c r="B293" s="151"/>
      <c r="D293" s="145" t="s">
        <v>197</v>
      </c>
      <c r="E293" s="152" t="s">
        <v>19</v>
      </c>
      <c r="F293" s="153" t="s">
        <v>4051</v>
      </c>
      <c r="H293" s="154">
        <v>24</v>
      </c>
      <c r="I293" s="155"/>
      <c r="L293" s="151"/>
      <c r="M293" s="156"/>
      <c r="T293" s="157"/>
      <c r="AT293" s="152" t="s">
        <v>197</v>
      </c>
      <c r="AU293" s="152" t="s">
        <v>206</v>
      </c>
      <c r="AV293" s="12" t="s">
        <v>78</v>
      </c>
      <c r="AW293" s="12" t="s">
        <v>31</v>
      </c>
      <c r="AX293" s="12" t="s">
        <v>69</v>
      </c>
      <c r="AY293" s="152" t="s">
        <v>184</v>
      </c>
    </row>
    <row r="294" spans="2:65" s="12" customFormat="1">
      <c r="B294" s="151"/>
      <c r="D294" s="145" t="s">
        <v>197</v>
      </c>
      <c r="E294" s="152" t="s">
        <v>19</v>
      </c>
      <c r="F294" s="153" t="s">
        <v>78</v>
      </c>
      <c r="H294" s="154">
        <v>2</v>
      </c>
      <c r="I294" s="155"/>
      <c r="L294" s="151"/>
      <c r="M294" s="156"/>
      <c r="T294" s="157"/>
      <c r="AT294" s="152" t="s">
        <v>197</v>
      </c>
      <c r="AU294" s="152" t="s">
        <v>206</v>
      </c>
      <c r="AV294" s="12" t="s">
        <v>78</v>
      </c>
      <c r="AW294" s="12" t="s">
        <v>31</v>
      </c>
      <c r="AX294" s="12" t="s">
        <v>69</v>
      </c>
      <c r="AY294" s="152" t="s">
        <v>184</v>
      </c>
    </row>
    <row r="295" spans="2:65" s="15" customFormat="1">
      <c r="B295" s="182"/>
      <c r="D295" s="145" t="s">
        <v>197</v>
      </c>
      <c r="E295" s="183" t="s">
        <v>19</v>
      </c>
      <c r="F295" s="184" t="s">
        <v>696</v>
      </c>
      <c r="H295" s="185">
        <v>26</v>
      </c>
      <c r="I295" s="186"/>
      <c r="L295" s="182"/>
      <c r="M295" s="187"/>
      <c r="T295" s="188"/>
      <c r="AT295" s="183" t="s">
        <v>197</v>
      </c>
      <c r="AU295" s="183" t="s">
        <v>206</v>
      </c>
      <c r="AV295" s="15" t="s">
        <v>206</v>
      </c>
      <c r="AW295" s="15" t="s">
        <v>31</v>
      </c>
      <c r="AX295" s="15" t="s">
        <v>69</v>
      </c>
      <c r="AY295" s="183" t="s">
        <v>184</v>
      </c>
    </row>
    <row r="296" spans="2:65" s="12" customFormat="1">
      <c r="B296" s="151"/>
      <c r="D296" s="145" t="s">
        <v>197</v>
      </c>
      <c r="E296" s="152" t="s">
        <v>19</v>
      </c>
      <c r="F296" s="153" t="s">
        <v>4290</v>
      </c>
      <c r="H296" s="154">
        <v>18</v>
      </c>
      <c r="I296" s="155"/>
      <c r="L296" s="151"/>
      <c r="M296" s="156"/>
      <c r="T296" s="157"/>
      <c r="AT296" s="152" t="s">
        <v>197</v>
      </c>
      <c r="AU296" s="152" t="s">
        <v>206</v>
      </c>
      <c r="AV296" s="12" t="s">
        <v>78</v>
      </c>
      <c r="AW296" s="12" t="s">
        <v>31</v>
      </c>
      <c r="AX296" s="12" t="s">
        <v>69</v>
      </c>
      <c r="AY296" s="152" t="s">
        <v>184</v>
      </c>
    </row>
    <row r="297" spans="2:65" s="12" customFormat="1">
      <c r="B297" s="151"/>
      <c r="D297" s="145" t="s">
        <v>197</v>
      </c>
      <c r="E297" s="152" t="s">
        <v>19</v>
      </c>
      <c r="F297" s="153" t="s">
        <v>4291</v>
      </c>
      <c r="H297" s="154">
        <v>47.6</v>
      </c>
      <c r="I297" s="155"/>
      <c r="L297" s="151"/>
      <c r="M297" s="156"/>
      <c r="T297" s="157"/>
      <c r="AT297" s="152" t="s">
        <v>197</v>
      </c>
      <c r="AU297" s="152" t="s">
        <v>206</v>
      </c>
      <c r="AV297" s="12" t="s">
        <v>78</v>
      </c>
      <c r="AW297" s="12" t="s">
        <v>31</v>
      </c>
      <c r="AX297" s="12" t="s">
        <v>69</v>
      </c>
      <c r="AY297" s="152" t="s">
        <v>184</v>
      </c>
    </row>
    <row r="298" spans="2:65" s="15" customFormat="1">
      <c r="B298" s="182"/>
      <c r="D298" s="145" t="s">
        <v>197</v>
      </c>
      <c r="E298" s="183" t="s">
        <v>19</v>
      </c>
      <c r="F298" s="184" t="s">
        <v>696</v>
      </c>
      <c r="H298" s="185">
        <v>65.599999999999994</v>
      </c>
      <c r="I298" s="186"/>
      <c r="L298" s="182"/>
      <c r="M298" s="187"/>
      <c r="T298" s="188"/>
      <c r="AT298" s="183" t="s">
        <v>197</v>
      </c>
      <c r="AU298" s="183" t="s">
        <v>206</v>
      </c>
      <c r="AV298" s="15" t="s">
        <v>206</v>
      </c>
      <c r="AW298" s="15" t="s">
        <v>31</v>
      </c>
      <c r="AX298" s="15" t="s">
        <v>69</v>
      </c>
      <c r="AY298" s="183" t="s">
        <v>184</v>
      </c>
    </row>
    <row r="299" spans="2:65" s="13" customFormat="1">
      <c r="B299" s="158"/>
      <c r="D299" s="145" t="s">
        <v>197</v>
      </c>
      <c r="E299" s="159" t="s">
        <v>19</v>
      </c>
      <c r="F299" s="160" t="s">
        <v>205</v>
      </c>
      <c r="H299" s="161">
        <v>91.6</v>
      </c>
      <c r="I299" s="162"/>
      <c r="L299" s="158"/>
      <c r="M299" s="163"/>
      <c r="T299" s="164"/>
      <c r="AT299" s="159" t="s">
        <v>197</v>
      </c>
      <c r="AU299" s="159" t="s">
        <v>206</v>
      </c>
      <c r="AV299" s="13" t="s">
        <v>191</v>
      </c>
      <c r="AW299" s="13" t="s">
        <v>31</v>
      </c>
      <c r="AX299" s="13" t="s">
        <v>76</v>
      </c>
      <c r="AY299" s="159" t="s">
        <v>184</v>
      </c>
    </row>
    <row r="300" spans="2:65" s="11" customFormat="1" ht="22.9" customHeight="1">
      <c r="B300" s="120"/>
      <c r="D300" s="121" t="s">
        <v>68</v>
      </c>
      <c r="E300" s="130" t="s">
        <v>1953</v>
      </c>
      <c r="F300" s="130" t="s">
        <v>1954</v>
      </c>
      <c r="I300" s="123"/>
      <c r="J300" s="131">
        <f>BK300</f>
        <v>0</v>
      </c>
      <c r="L300" s="120"/>
      <c r="M300" s="125"/>
      <c r="P300" s="126">
        <f>SUM(P301:P307)</f>
        <v>0</v>
      </c>
      <c r="R300" s="126">
        <f>SUM(R301:R307)</f>
        <v>0</v>
      </c>
      <c r="T300" s="127">
        <f>SUM(T301:T307)</f>
        <v>0</v>
      </c>
      <c r="AR300" s="121" t="s">
        <v>76</v>
      </c>
      <c r="AT300" s="128" t="s">
        <v>68</v>
      </c>
      <c r="AU300" s="128" t="s">
        <v>76</v>
      </c>
      <c r="AY300" s="121" t="s">
        <v>184</v>
      </c>
      <c r="BK300" s="129">
        <f>SUM(BK301:BK307)</f>
        <v>0</v>
      </c>
    </row>
    <row r="301" spans="2:65" s="1" customFormat="1" ht="24.2" customHeight="1">
      <c r="B301" s="33"/>
      <c r="C301" s="132" t="s">
        <v>513</v>
      </c>
      <c r="D301" s="132" t="s">
        <v>186</v>
      </c>
      <c r="E301" s="133" t="s">
        <v>2494</v>
      </c>
      <c r="F301" s="134" t="s">
        <v>2495</v>
      </c>
      <c r="G301" s="135" t="s">
        <v>313</v>
      </c>
      <c r="H301" s="136">
        <v>27.440999999999999</v>
      </c>
      <c r="I301" s="137"/>
      <c r="J301" s="138">
        <f>ROUND(I301*H301,2)</f>
        <v>0</v>
      </c>
      <c r="K301" s="134" t="s">
        <v>190</v>
      </c>
      <c r="L301" s="33"/>
      <c r="M301" s="139" t="s">
        <v>19</v>
      </c>
      <c r="N301" s="140" t="s">
        <v>40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191</v>
      </c>
      <c r="AT301" s="143" t="s">
        <v>186</v>
      </c>
      <c r="AU301" s="143" t="s">
        <v>78</v>
      </c>
      <c r="AY301" s="18" t="s">
        <v>184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8" t="s">
        <v>76</v>
      </c>
      <c r="BK301" s="144">
        <f>ROUND(I301*H301,2)</f>
        <v>0</v>
      </c>
      <c r="BL301" s="18" t="s">
        <v>191</v>
      </c>
      <c r="BM301" s="143" t="s">
        <v>4292</v>
      </c>
    </row>
    <row r="302" spans="2:65" s="1" customFormat="1" ht="19.5">
      <c r="B302" s="33"/>
      <c r="D302" s="145" t="s">
        <v>193</v>
      </c>
      <c r="F302" s="146" t="s">
        <v>2497</v>
      </c>
      <c r="I302" s="147"/>
      <c r="L302" s="33"/>
      <c r="M302" s="148"/>
      <c r="T302" s="54"/>
      <c r="AT302" s="18" t="s">
        <v>193</v>
      </c>
      <c r="AU302" s="18" t="s">
        <v>78</v>
      </c>
    </row>
    <row r="303" spans="2:65" s="1" customFormat="1">
      <c r="B303" s="33"/>
      <c r="D303" s="149" t="s">
        <v>195</v>
      </c>
      <c r="F303" s="150" t="s">
        <v>2498</v>
      </c>
      <c r="I303" s="147"/>
      <c r="L303" s="33"/>
      <c r="M303" s="148"/>
      <c r="T303" s="54"/>
      <c r="AT303" s="18" t="s">
        <v>195</v>
      </c>
      <c r="AU303" s="18" t="s">
        <v>78</v>
      </c>
    </row>
    <row r="304" spans="2:65" s="1" customFormat="1" ht="24.2" customHeight="1">
      <c r="B304" s="33"/>
      <c r="C304" s="132" t="s">
        <v>520</v>
      </c>
      <c r="D304" s="132" t="s">
        <v>186</v>
      </c>
      <c r="E304" s="133" t="s">
        <v>2499</v>
      </c>
      <c r="F304" s="134" t="s">
        <v>2500</v>
      </c>
      <c r="G304" s="135" t="s">
        <v>313</v>
      </c>
      <c r="H304" s="136">
        <v>521.37900000000002</v>
      </c>
      <c r="I304" s="137"/>
      <c r="J304" s="138">
        <f>ROUND(I304*H304,2)</f>
        <v>0</v>
      </c>
      <c r="K304" s="134" t="s">
        <v>190</v>
      </c>
      <c r="L304" s="33"/>
      <c r="M304" s="139" t="s">
        <v>19</v>
      </c>
      <c r="N304" s="140" t="s">
        <v>40</v>
      </c>
      <c r="P304" s="141">
        <f>O304*H304</f>
        <v>0</v>
      </c>
      <c r="Q304" s="141">
        <v>0</v>
      </c>
      <c r="R304" s="141">
        <f>Q304*H304</f>
        <v>0</v>
      </c>
      <c r="S304" s="141">
        <v>0</v>
      </c>
      <c r="T304" s="142">
        <f>S304*H304</f>
        <v>0</v>
      </c>
      <c r="AR304" s="143" t="s">
        <v>191</v>
      </c>
      <c r="AT304" s="143" t="s">
        <v>186</v>
      </c>
      <c r="AU304" s="143" t="s">
        <v>78</v>
      </c>
      <c r="AY304" s="18" t="s">
        <v>184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8" t="s">
        <v>76</v>
      </c>
      <c r="BK304" s="144">
        <f>ROUND(I304*H304,2)</f>
        <v>0</v>
      </c>
      <c r="BL304" s="18" t="s">
        <v>191</v>
      </c>
      <c r="BM304" s="143" t="s">
        <v>4293</v>
      </c>
    </row>
    <row r="305" spans="2:65" s="1" customFormat="1" ht="29.25">
      <c r="B305" s="33"/>
      <c r="D305" s="145" t="s">
        <v>193</v>
      </c>
      <c r="F305" s="146" t="s">
        <v>2502</v>
      </c>
      <c r="I305" s="147"/>
      <c r="L305" s="33"/>
      <c r="M305" s="148"/>
      <c r="T305" s="54"/>
      <c r="AT305" s="18" t="s">
        <v>193</v>
      </c>
      <c r="AU305" s="18" t="s">
        <v>78</v>
      </c>
    </row>
    <row r="306" spans="2:65" s="1" customFormat="1">
      <c r="B306" s="33"/>
      <c r="D306" s="149" t="s">
        <v>195</v>
      </c>
      <c r="F306" s="150" t="s">
        <v>2503</v>
      </c>
      <c r="I306" s="147"/>
      <c r="L306" s="33"/>
      <c r="M306" s="148"/>
      <c r="T306" s="54"/>
      <c r="AT306" s="18" t="s">
        <v>195</v>
      </c>
      <c r="AU306" s="18" t="s">
        <v>78</v>
      </c>
    </row>
    <row r="307" spans="2:65" s="12" customFormat="1">
      <c r="B307" s="151"/>
      <c r="D307" s="145" t="s">
        <v>197</v>
      </c>
      <c r="F307" s="153" t="s">
        <v>4294</v>
      </c>
      <c r="H307" s="154">
        <v>521.37900000000002</v>
      </c>
      <c r="I307" s="155"/>
      <c r="L307" s="151"/>
      <c r="M307" s="156"/>
      <c r="T307" s="157"/>
      <c r="AT307" s="152" t="s">
        <v>197</v>
      </c>
      <c r="AU307" s="152" t="s">
        <v>78</v>
      </c>
      <c r="AV307" s="12" t="s">
        <v>78</v>
      </c>
      <c r="AW307" s="12" t="s">
        <v>4</v>
      </c>
      <c r="AX307" s="12" t="s">
        <v>76</v>
      </c>
      <c r="AY307" s="152" t="s">
        <v>184</v>
      </c>
    </row>
    <row r="308" spans="2:65" s="11" customFormat="1" ht="25.9" customHeight="1">
      <c r="B308" s="120"/>
      <c r="D308" s="121" t="s">
        <v>68</v>
      </c>
      <c r="E308" s="122" t="s">
        <v>1244</v>
      </c>
      <c r="F308" s="122" t="s">
        <v>2042</v>
      </c>
      <c r="I308" s="123"/>
      <c r="J308" s="124">
        <f>BK308</f>
        <v>0</v>
      </c>
      <c r="L308" s="120"/>
      <c r="M308" s="125"/>
      <c r="P308" s="126">
        <f>P309</f>
        <v>0</v>
      </c>
      <c r="R308" s="126">
        <f>R309</f>
        <v>1.0395E-2</v>
      </c>
      <c r="T308" s="127">
        <f>T309</f>
        <v>0</v>
      </c>
      <c r="AR308" s="121" t="s">
        <v>78</v>
      </c>
      <c r="AT308" s="128" t="s">
        <v>68</v>
      </c>
      <c r="AU308" s="128" t="s">
        <v>69</v>
      </c>
      <c r="AY308" s="121" t="s">
        <v>184</v>
      </c>
      <c r="BK308" s="129">
        <f>BK309</f>
        <v>0</v>
      </c>
    </row>
    <row r="309" spans="2:65" s="11" customFormat="1" ht="22.9" customHeight="1">
      <c r="B309" s="120"/>
      <c r="D309" s="121" t="s">
        <v>68</v>
      </c>
      <c r="E309" s="130" t="s">
        <v>1335</v>
      </c>
      <c r="F309" s="130" t="s">
        <v>1336</v>
      </c>
      <c r="I309" s="123"/>
      <c r="J309" s="131">
        <f>BK309</f>
        <v>0</v>
      </c>
      <c r="L309" s="120"/>
      <c r="M309" s="125"/>
      <c r="P309" s="126">
        <f>SUM(P310:P321)</f>
        <v>0</v>
      </c>
      <c r="R309" s="126">
        <f>SUM(R310:R321)</f>
        <v>1.0395E-2</v>
      </c>
      <c r="T309" s="127">
        <f>SUM(T310:T321)</f>
        <v>0</v>
      </c>
      <c r="AR309" s="121" t="s">
        <v>78</v>
      </c>
      <c r="AT309" s="128" t="s">
        <v>68</v>
      </c>
      <c r="AU309" s="128" t="s">
        <v>76</v>
      </c>
      <c r="AY309" s="121" t="s">
        <v>184</v>
      </c>
      <c r="BK309" s="129">
        <f>SUM(BK310:BK321)</f>
        <v>0</v>
      </c>
    </row>
    <row r="310" spans="2:65" s="1" customFormat="1" ht="24.2" customHeight="1">
      <c r="B310" s="33"/>
      <c r="C310" s="132" t="s">
        <v>526</v>
      </c>
      <c r="D310" s="132" t="s">
        <v>186</v>
      </c>
      <c r="E310" s="133" t="s">
        <v>4295</v>
      </c>
      <c r="F310" s="134" t="s">
        <v>4296</v>
      </c>
      <c r="G310" s="135" t="s">
        <v>345</v>
      </c>
      <c r="H310" s="136">
        <v>13.2</v>
      </c>
      <c r="I310" s="137"/>
      <c r="J310" s="138">
        <f>ROUND(I310*H310,2)</f>
        <v>0</v>
      </c>
      <c r="K310" s="134" t="s">
        <v>190</v>
      </c>
      <c r="L310" s="33"/>
      <c r="M310" s="139" t="s">
        <v>19</v>
      </c>
      <c r="N310" s="140" t="s">
        <v>40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303</v>
      </c>
      <c r="AT310" s="143" t="s">
        <v>186</v>
      </c>
      <c r="AU310" s="143" t="s">
        <v>78</v>
      </c>
      <c r="AY310" s="18" t="s">
        <v>184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8" t="s">
        <v>76</v>
      </c>
      <c r="BK310" s="144">
        <f>ROUND(I310*H310,2)</f>
        <v>0</v>
      </c>
      <c r="BL310" s="18" t="s">
        <v>303</v>
      </c>
      <c r="BM310" s="143" t="s">
        <v>4297</v>
      </c>
    </row>
    <row r="311" spans="2:65" s="1" customFormat="1" ht="19.5">
      <c r="B311" s="33"/>
      <c r="D311" s="145" t="s">
        <v>193</v>
      </c>
      <c r="F311" s="146" t="s">
        <v>4298</v>
      </c>
      <c r="I311" s="147"/>
      <c r="L311" s="33"/>
      <c r="M311" s="148"/>
      <c r="T311" s="54"/>
      <c r="AT311" s="18" t="s">
        <v>193</v>
      </c>
      <c r="AU311" s="18" t="s">
        <v>78</v>
      </c>
    </row>
    <row r="312" spans="2:65" s="1" customFormat="1">
      <c r="B312" s="33"/>
      <c r="D312" s="149" t="s">
        <v>195</v>
      </c>
      <c r="F312" s="150" t="s">
        <v>4299</v>
      </c>
      <c r="I312" s="147"/>
      <c r="L312" s="33"/>
      <c r="M312" s="148"/>
      <c r="T312" s="54"/>
      <c r="AT312" s="18" t="s">
        <v>195</v>
      </c>
      <c r="AU312" s="18" t="s">
        <v>78</v>
      </c>
    </row>
    <row r="313" spans="2:65" s="12" customFormat="1">
      <c r="B313" s="151"/>
      <c r="D313" s="145" t="s">
        <v>197</v>
      </c>
      <c r="E313" s="152" t="s">
        <v>19</v>
      </c>
      <c r="F313" s="153" t="s">
        <v>4300</v>
      </c>
      <c r="H313" s="154">
        <v>3</v>
      </c>
      <c r="I313" s="155"/>
      <c r="L313" s="151"/>
      <c r="M313" s="156"/>
      <c r="T313" s="157"/>
      <c r="AT313" s="152" t="s">
        <v>197</v>
      </c>
      <c r="AU313" s="152" t="s">
        <v>78</v>
      </c>
      <c r="AV313" s="12" t="s">
        <v>78</v>
      </c>
      <c r="AW313" s="12" t="s">
        <v>31</v>
      </c>
      <c r="AX313" s="12" t="s">
        <v>69</v>
      </c>
      <c r="AY313" s="152" t="s">
        <v>184</v>
      </c>
    </row>
    <row r="314" spans="2:65" s="12" customFormat="1">
      <c r="B314" s="151"/>
      <c r="D314" s="145" t="s">
        <v>197</v>
      </c>
      <c r="E314" s="152" t="s">
        <v>19</v>
      </c>
      <c r="F314" s="153" t="s">
        <v>4301</v>
      </c>
      <c r="H314" s="154">
        <v>10.199999999999999</v>
      </c>
      <c r="I314" s="155"/>
      <c r="L314" s="151"/>
      <c r="M314" s="156"/>
      <c r="T314" s="157"/>
      <c r="AT314" s="152" t="s">
        <v>197</v>
      </c>
      <c r="AU314" s="152" t="s">
        <v>78</v>
      </c>
      <c r="AV314" s="12" t="s">
        <v>78</v>
      </c>
      <c r="AW314" s="12" t="s">
        <v>31</v>
      </c>
      <c r="AX314" s="12" t="s">
        <v>69</v>
      </c>
      <c r="AY314" s="152" t="s">
        <v>184</v>
      </c>
    </row>
    <row r="315" spans="2:65" s="13" customFormat="1">
      <c r="B315" s="158"/>
      <c r="D315" s="145" t="s">
        <v>197</v>
      </c>
      <c r="E315" s="159" t="s">
        <v>19</v>
      </c>
      <c r="F315" s="160" t="s">
        <v>205</v>
      </c>
      <c r="H315" s="161">
        <v>13.2</v>
      </c>
      <c r="I315" s="162"/>
      <c r="L315" s="158"/>
      <c r="M315" s="163"/>
      <c r="T315" s="164"/>
      <c r="AT315" s="159" t="s">
        <v>197</v>
      </c>
      <c r="AU315" s="159" t="s">
        <v>78</v>
      </c>
      <c r="AV315" s="13" t="s">
        <v>191</v>
      </c>
      <c r="AW315" s="13" t="s">
        <v>31</v>
      </c>
      <c r="AX315" s="13" t="s">
        <v>76</v>
      </c>
      <c r="AY315" s="159" t="s">
        <v>184</v>
      </c>
    </row>
    <row r="316" spans="2:65" s="1" customFormat="1" ht="24.2" customHeight="1">
      <c r="B316" s="33"/>
      <c r="C316" s="171" t="s">
        <v>534</v>
      </c>
      <c r="D316" s="171" t="s">
        <v>557</v>
      </c>
      <c r="E316" s="172" t="s">
        <v>4302</v>
      </c>
      <c r="F316" s="173" t="s">
        <v>4303</v>
      </c>
      <c r="G316" s="174" t="s">
        <v>345</v>
      </c>
      <c r="H316" s="175">
        <v>13.86</v>
      </c>
      <c r="I316" s="176"/>
      <c r="J316" s="177">
        <f>ROUND(I316*H316,2)</f>
        <v>0</v>
      </c>
      <c r="K316" s="173" t="s">
        <v>190</v>
      </c>
      <c r="L316" s="178"/>
      <c r="M316" s="179" t="s">
        <v>19</v>
      </c>
      <c r="N316" s="180" t="s">
        <v>40</v>
      </c>
      <c r="P316" s="141">
        <f>O316*H316</f>
        <v>0</v>
      </c>
      <c r="Q316" s="141">
        <v>7.5000000000000002E-4</v>
      </c>
      <c r="R316" s="141">
        <f>Q316*H316</f>
        <v>1.0395E-2</v>
      </c>
      <c r="S316" s="141">
        <v>0</v>
      </c>
      <c r="T316" s="142">
        <f>S316*H316</f>
        <v>0</v>
      </c>
      <c r="AR316" s="143" t="s">
        <v>423</v>
      </c>
      <c r="AT316" s="143" t="s">
        <v>557</v>
      </c>
      <c r="AU316" s="143" t="s">
        <v>78</v>
      </c>
      <c r="AY316" s="18" t="s">
        <v>184</v>
      </c>
      <c r="BE316" s="144">
        <f>IF(N316="základní",J316,0)</f>
        <v>0</v>
      </c>
      <c r="BF316" s="144">
        <f>IF(N316="snížená",J316,0)</f>
        <v>0</v>
      </c>
      <c r="BG316" s="144">
        <f>IF(N316="zákl. přenesená",J316,0)</f>
        <v>0</v>
      </c>
      <c r="BH316" s="144">
        <f>IF(N316="sníž. přenesená",J316,0)</f>
        <v>0</v>
      </c>
      <c r="BI316" s="144">
        <f>IF(N316="nulová",J316,0)</f>
        <v>0</v>
      </c>
      <c r="BJ316" s="18" t="s">
        <v>76</v>
      </c>
      <c r="BK316" s="144">
        <f>ROUND(I316*H316,2)</f>
        <v>0</v>
      </c>
      <c r="BL316" s="18" t="s">
        <v>303</v>
      </c>
      <c r="BM316" s="143" t="s">
        <v>4304</v>
      </c>
    </row>
    <row r="317" spans="2:65" s="1" customFormat="1" ht="19.5">
      <c r="B317" s="33"/>
      <c r="D317" s="145" t="s">
        <v>193</v>
      </c>
      <c r="F317" s="146" t="s">
        <v>4303</v>
      </c>
      <c r="I317" s="147"/>
      <c r="L317" s="33"/>
      <c r="M317" s="148"/>
      <c r="T317" s="54"/>
      <c r="AT317" s="18" t="s">
        <v>193</v>
      </c>
      <c r="AU317" s="18" t="s">
        <v>78</v>
      </c>
    </row>
    <row r="318" spans="2:65" s="12" customFormat="1">
      <c r="B318" s="151"/>
      <c r="D318" s="145" t="s">
        <v>197</v>
      </c>
      <c r="F318" s="153" t="s">
        <v>4305</v>
      </c>
      <c r="H318" s="154">
        <v>13.86</v>
      </c>
      <c r="I318" s="155"/>
      <c r="L318" s="151"/>
      <c r="M318" s="156"/>
      <c r="T318" s="157"/>
      <c r="AT318" s="152" t="s">
        <v>197</v>
      </c>
      <c r="AU318" s="152" t="s">
        <v>78</v>
      </c>
      <c r="AV318" s="12" t="s">
        <v>78</v>
      </c>
      <c r="AW318" s="12" t="s">
        <v>4</v>
      </c>
      <c r="AX318" s="12" t="s">
        <v>76</v>
      </c>
      <c r="AY318" s="152" t="s">
        <v>184</v>
      </c>
    </row>
    <row r="319" spans="2:65" s="1" customFormat="1" ht="24.2" customHeight="1">
      <c r="B319" s="33"/>
      <c r="C319" s="132" t="s">
        <v>540</v>
      </c>
      <c r="D319" s="132" t="s">
        <v>186</v>
      </c>
      <c r="E319" s="133" t="s">
        <v>1370</v>
      </c>
      <c r="F319" s="134" t="s">
        <v>1371</v>
      </c>
      <c r="G319" s="135" t="s">
        <v>313</v>
      </c>
      <c r="H319" s="136">
        <v>0.01</v>
      </c>
      <c r="I319" s="137"/>
      <c r="J319" s="138">
        <f>ROUND(I319*H319,2)</f>
        <v>0</v>
      </c>
      <c r="K319" s="134" t="s">
        <v>190</v>
      </c>
      <c r="L319" s="33"/>
      <c r="M319" s="139" t="s">
        <v>19</v>
      </c>
      <c r="N319" s="140" t="s">
        <v>40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303</v>
      </c>
      <c r="AT319" s="143" t="s">
        <v>186</v>
      </c>
      <c r="AU319" s="143" t="s">
        <v>78</v>
      </c>
      <c r="AY319" s="18" t="s">
        <v>184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8" t="s">
        <v>76</v>
      </c>
      <c r="BK319" s="144">
        <f>ROUND(I319*H319,2)</f>
        <v>0</v>
      </c>
      <c r="BL319" s="18" t="s">
        <v>303</v>
      </c>
      <c r="BM319" s="143" t="s">
        <v>4306</v>
      </c>
    </row>
    <row r="320" spans="2:65" s="1" customFormat="1" ht="29.25">
      <c r="B320" s="33"/>
      <c r="D320" s="145" t="s">
        <v>193</v>
      </c>
      <c r="F320" s="146" t="s">
        <v>1373</v>
      </c>
      <c r="I320" s="147"/>
      <c r="L320" s="33"/>
      <c r="M320" s="148"/>
      <c r="T320" s="54"/>
      <c r="AT320" s="18" t="s">
        <v>193</v>
      </c>
      <c r="AU320" s="18" t="s">
        <v>78</v>
      </c>
    </row>
    <row r="321" spans="2:47" s="1" customFormat="1">
      <c r="B321" s="33"/>
      <c r="D321" s="149" t="s">
        <v>195</v>
      </c>
      <c r="F321" s="150" t="s">
        <v>1374</v>
      </c>
      <c r="I321" s="147"/>
      <c r="L321" s="33"/>
      <c r="M321" s="192"/>
      <c r="N321" s="193"/>
      <c r="O321" s="193"/>
      <c r="P321" s="193"/>
      <c r="Q321" s="193"/>
      <c r="R321" s="193"/>
      <c r="S321" s="193"/>
      <c r="T321" s="194"/>
      <c r="AT321" s="18" t="s">
        <v>195</v>
      </c>
      <c r="AU321" s="18" t="s">
        <v>78</v>
      </c>
    </row>
    <row r="322" spans="2:47" s="1" customFormat="1" ht="6.95" customHeight="1">
      <c r="B322" s="42"/>
      <c r="C322" s="43"/>
      <c r="D322" s="43"/>
      <c r="E322" s="43"/>
      <c r="F322" s="43"/>
      <c r="G322" s="43"/>
      <c r="H322" s="43"/>
      <c r="I322" s="43"/>
      <c r="J322" s="43"/>
      <c r="K322" s="43"/>
      <c r="L322" s="33"/>
    </row>
  </sheetData>
  <sheetProtection algorithmName="SHA-512" hashValue="aITtXSKoI9cRymuUgiC/x0SyQ8TcXRTQX6C9WH4tIisCR6nTZ3MbAkhgJnj1Q9giELDo3RcgdMRG0mtkxdQrMw==" saltValue="VtCKh0k7Raga6uvLohvVafhLWeFG6QeaR54kP+xF+rvK5Ph73+O+TW2QigJl4hzvtkXtmGJ7OMKZX8BNDHf9JQ==" spinCount="100000" sheet="1" objects="1" scenarios="1" formatColumns="0" formatRows="0" autoFilter="0"/>
  <autoFilter ref="C94:K321" xr:uid="{00000000-0009-0000-0000-00000E000000}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100" r:id="rId1" xr:uid="{00000000-0004-0000-0E00-000000000000}"/>
    <hyperlink ref="F104" r:id="rId2" xr:uid="{00000000-0004-0000-0E00-000001000000}"/>
    <hyperlink ref="F108" r:id="rId3" xr:uid="{00000000-0004-0000-0E00-000002000000}"/>
    <hyperlink ref="F115" r:id="rId4" xr:uid="{00000000-0004-0000-0E00-000003000000}"/>
    <hyperlink ref="F119" r:id="rId5" xr:uid="{00000000-0004-0000-0E00-000004000000}"/>
    <hyperlink ref="F125" r:id="rId6" xr:uid="{00000000-0004-0000-0E00-000005000000}"/>
    <hyperlink ref="F130" r:id="rId7" xr:uid="{00000000-0004-0000-0E00-000006000000}"/>
    <hyperlink ref="F134" r:id="rId8" xr:uid="{00000000-0004-0000-0E00-000007000000}"/>
    <hyperlink ref="F138" r:id="rId9" xr:uid="{00000000-0004-0000-0E00-000008000000}"/>
    <hyperlink ref="F144" r:id="rId10" xr:uid="{00000000-0004-0000-0E00-000009000000}"/>
    <hyperlink ref="F152" r:id="rId11" xr:uid="{00000000-0004-0000-0E00-00000A000000}"/>
    <hyperlink ref="F161" r:id="rId12" xr:uid="{00000000-0004-0000-0E00-00000B000000}"/>
    <hyperlink ref="F165" r:id="rId13" xr:uid="{00000000-0004-0000-0E00-00000C000000}"/>
    <hyperlink ref="F169" r:id="rId14" xr:uid="{00000000-0004-0000-0E00-00000D000000}"/>
    <hyperlink ref="F174" r:id="rId15" xr:uid="{00000000-0004-0000-0E00-00000E000000}"/>
    <hyperlink ref="F178" r:id="rId16" xr:uid="{00000000-0004-0000-0E00-00000F000000}"/>
    <hyperlink ref="F183" r:id="rId17" xr:uid="{00000000-0004-0000-0E00-000010000000}"/>
    <hyperlink ref="F187" r:id="rId18" xr:uid="{00000000-0004-0000-0E00-000011000000}"/>
    <hyperlink ref="F191" r:id="rId19" xr:uid="{00000000-0004-0000-0E00-000012000000}"/>
    <hyperlink ref="F197" r:id="rId20" xr:uid="{00000000-0004-0000-0E00-000013000000}"/>
    <hyperlink ref="F203" r:id="rId21" xr:uid="{00000000-0004-0000-0E00-000014000000}"/>
    <hyperlink ref="F207" r:id="rId22" xr:uid="{00000000-0004-0000-0E00-000015000000}"/>
    <hyperlink ref="F211" r:id="rId23" xr:uid="{00000000-0004-0000-0E00-000016000000}"/>
    <hyperlink ref="F215" r:id="rId24" xr:uid="{00000000-0004-0000-0E00-000017000000}"/>
    <hyperlink ref="F219" r:id="rId25" xr:uid="{00000000-0004-0000-0E00-000018000000}"/>
    <hyperlink ref="F223" r:id="rId26" xr:uid="{00000000-0004-0000-0E00-000019000000}"/>
    <hyperlink ref="F227" r:id="rId27" xr:uid="{00000000-0004-0000-0E00-00001A000000}"/>
    <hyperlink ref="F234" r:id="rId28" xr:uid="{00000000-0004-0000-0E00-00001B000000}"/>
    <hyperlink ref="F238" r:id="rId29" xr:uid="{00000000-0004-0000-0E00-00001C000000}"/>
    <hyperlink ref="F244" r:id="rId30" xr:uid="{00000000-0004-0000-0E00-00001D000000}"/>
    <hyperlink ref="F249" r:id="rId31" xr:uid="{00000000-0004-0000-0E00-00001E000000}"/>
    <hyperlink ref="F275" r:id="rId32" xr:uid="{00000000-0004-0000-0E00-00001F000000}"/>
    <hyperlink ref="F281" r:id="rId33" xr:uid="{00000000-0004-0000-0E00-000020000000}"/>
    <hyperlink ref="F285" r:id="rId34" xr:uid="{00000000-0004-0000-0E00-000021000000}"/>
    <hyperlink ref="F292" r:id="rId35" xr:uid="{00000000-0004-0000-0E00-000022000000}"/>
    <hyperlink ref="F303" r:id="rId36" xr:uid="{00000000-0004-0000-0E00-000023000000}"/>
    <hyperlink ref="F306" r:id="rId37" xr:uid="{00000000-0004-0000-0E00-000024000000}"/>
    <hyperlink ref="F312" r:id="rId38" xr:uid="{00000000-0004-0000-0E00-000025000000}"/>
    <hyperlink ref="F321" r:id="rId39" xr:uid="{00000000-0004-0000-0E00-00002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92"/>
  <sheetViews>
    <sheetView showGridLines="0" topLeftCell="A71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130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s="1" customFormat="1" ht="12" customHeight="1">
      <c r="B8" s="33"/>
      <c r="D8" s="28" t="s">
        <v>132</v>
      </c>
      <c r="L8" s="33"/>
    </row>
    <row r="9" spans="2:46" s="1" customFormat="1" ht="16.5" customHeight="1">
      <c r="B9" s="33"/>
      <c r="E9" s="318" t="s">
        <v>4307</v>
      </c>
      <c r="F9" s="322"/>
      <c r="G9" s="322"/>
      <c r="H9" s="322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11. 5. 2020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tr">
        <f>IF('Rekapitulace stavby'!AN10="","",'Rekapitulace stavby'!AN10)</f>
        <v/>
      </c>
      <c r="L14" s="33"/>
    </row>
    <row r="15" spans="2:46" s="1" customFormat="1" ht="18" customHeight="1">
      <c r="B15" s="33"/>
      <c r="E15" s="26" t="str">
        <f>IF('Rekapitulace stavby'!E11="","",'Rekapitulace stavby'!E11)</f>
        <v xml:space="preserve"> </v>
      </c>
      <c r="I15" s="28" t="s">
        <v>27</v>
      </c>
      <c r="J15" s="26" t="str">
        <f>IF('Rekapitulace stavby'!AN11="","",'Rekapitulace stavby'!AN11)</f>
        <v/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25" t="str">
        <f>'Rekapitulace stavby'!E14</f>
        <v>Vyplň údaj</v>
      </c>
      <c r="F18" s="308"/>
      <c r="G18" s="308"/>
      <c r="H18" s="308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tr">
        <f>IF('Rekapitulace stavby'!AN16="","",'Rekapitulace stavby'!AN16)</f>
        <v/>
      </c>
      <c r="L20" s="33"/>
    </row>
    <row r="21" spans="2:12" s="1" customFormat="1" ht="18" customHeight="1">
      <c r="B21" s="33"/>
      <c r="E21" s="26" t="str">
        <f>IF('Rekapitulace stavby'!E17="","",'Rekapitulace stavby'!E17)</f>
        <v xml:space="preserve"> </v>
      </c>
      <c r="I21" s="28" t="s">
        <v>27</v>
      </c>
      <c r="J21" s="26" t="str">
        <f>IF('Rekapitulace stavby'!AN17="","",'Rekapitulace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>
      <c r="B24" s="33"/>
      <c r="E24" s="26" t="str">
        <f>IF('Rekapitulace stavby'!E20="","",'Rekapitulace stavby'!E20)</f>
        <v xml:space="preserve"> </v>
      </c>
      <c r="I24" s="28" t="s">
        <v>27</v>
      </c>
      <c r="J24" s="26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12" t="s">
        <v>19</v>
      </c>
      <c r="F27" s="312"/>
      <c r="G27" s="312"/>
      <c r="H27" s="312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ROUND((SUM(BE82:BE91)),  2)</f>
        <v>0</v>
      </c>
      <c r="I33" s="94">
        <v>0.21</v>
      </c>
      <c r="J33" s="84">
        <f>ROUND(((SUM(BE82:BE91))*I33),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ROUND((SUM(BF82:BF91)),  2)</f>
        <v>0</v>
      </c>
      <c r="I34" s="94">
        <v>0.15</v>
      </c>
      <c r="J34" s="84">
        <f>ROUND(((SUM(BF82:BF91))*I34),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ROUND((SUM(BG82:BG91)),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ROUND((SUM(BH82:BH91)),  2)</f>
        <v>0</v>
      </c>
      <c r="I36" s="94">
        <v>0.15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ROUND((SUM(BI82:BI91)),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23" t="str">
        <f>E7</f>
        <v>Parkovací hala HZS JPO Havlíčkův Brod</v>
      </c>
      <c r="F48" s="324"/>
      <c r="G48" s="324"/>
      <c r="H48" s="324"/>
      <c r="L48" s="33"/>
    </row>
    <row r="49" spans="2:47" s="1" customFormat="1" ht="12" customHeight="1">
      <c r="B49" s="33"/>
      <c r="C49" s="28" t="s">
        <v>132</v>
      </c>
      <c r="L49" s="33"/>
    </row>
    <row r="50" spans="2:47" s="1" customFormat="1" ht="16.5" customHeight="1">
      <c r="B50" s="33"/>
      <c r="E50" s="318" t="str">
        <f>E9</f>
        <v>SO-98-98 - Vseobecny objekt</v>
      </c>
      <c r="F50" s="322"/>
      <c r="G50" s="322"/>
      <c r="H50" s="322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11. 5. 2020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J82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3182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2:47" s="9" customFormat="1" ht="19.899999999999999" customHeight="1">
      <c r="B61" s="108"/>
      <c r="D61" s="109" t="s">
        <v>3183</v>
      </c>
      <c r="E61" s="110"/>
      <c r="F61" s="110"/>
      <c r="G61" s="110"/>
      <c r="H61" s="110"/>
      <c r="I61" s="110"/>
      <c r="J61" s="111">
        <f>J84</f>
        <v>0</v>
      </c>
      <c r="L61" s="108"/>
    </row>
    <row r="62" spans="2:47" s="9" customFormat="1" ht="19.899999999999999" customHeight="1">
      <c r="B62" s="108"/>
      <c r="D62" s="109" t="s">
        <v>4308</v>
      </c>
      <c r="E62" s="110"/>
      <c r="F62" s="110"/>
      <c r="G62" s="110"/>
      <c r="H62" s="110"/>
      <c r="I62" s="110"/>
      <c r="J62" s="111">
        <f>J89</f>
        <v>0</v>
      </c>
      <c r="L62" s="108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169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16.5" customHeight="1">
      <c r="B72" s="33"/>
      <c r="E72" s="323" t="str">
        <f>E7</f>
        <v>Parkovací hala HZS JPO Havlíčkův Brod</v>
      </c>
      <c r="F72" s="324"/>
      <c r="G72" s="324"/>
      <c r="H72" s="324"/>
      <c r="L72" s="33"/>
    </row>
    <row r="73" spans="2:12" s="1" customFormat="1" ht="12" customHeight="1">
      <c r="B73" s="33"/>
      <c r="C73" s="28" t="s">
        <v>132</v>
      </c>
      <c r="L73" s="33"/>
    </row>
    <row r="74" spans="2:12" s="1" customFormat="1" ht="16.5" customHeight="1">
      <c r="B74" s="33"/>
      <c r="E74" s="318" t="str">
        <f>E9</f>
        <v>SO-98-98 - Vseobecny objekt</v>
      </c>
      <c r="F74" s="322"/>
      <c r="G74" s="322"/>
      <c r="H74" s="322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 xml:space="preserve"> </v>
      </c>
      <c r="I76" s="28" t="s">
        <v>23</v>
      </c>
      <c r="J76" s="50" t="str">
        <f>IF(J12="","",J12)</f>
        <v>11. 5. 2020</v>
      </c>
      <c r="L76" s="33"/>
    </row>
    <row r="77" spans="2:12" s="1" customFormat="1" ht="6.95" customHeight="1">
      <c r="B77" s="33"/>
      <c r="L77" s="33"/>
    </row>
    <row r="78" spans="2:12" s="1" customFormat="1" ht="15.2" customHeight="1">
      <c r="B78" s="33"/>
      <c r="C78" s="28" t="s">
        <v>25</v>
      </c>
      <c r="F78" s="26" t="str">
        <f>E15</f>
        <v xml:space="preserve"> </v>
      </c>
      <c r="I78" s="28" t="s">
        <v>30</v>
      </c>
      <c r="J78" s="31" t="str">
        <f>E21</f>
        <v xml:space="preserve"> </v>
      </c>
      <c r="L78" s="33"/>
    </row>
    <row r="79" spans="2:12" s="1" customFormat="1" ht="15.2" customHeight="1">
      <c r="B79" s="33"/>
      <c r="C79" s="28" t="s">
        <v>28</v>
      </c>
      <c r="F79" s="26" t="str">
        <f>IF(E18="","",E18)</f>
        <v>Vyplň údaj</v>
      </c>
      <c r="I79" s="28" t="s">
        <v>32</v>
      </c>
      <c r="J79" s="31" t="str">
        <f>E24</f>
        <v xml:space="preserve"> 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12"/>
      <c r="C81" s="113" t="s">
        <v>170</v>
      </c>
      <c r="D81" s="114" t="s">
        <v>54</v>
      </c>
      <c r="E81" s="114" t="s">
        <v>50</v>
      </c>
      <c r="F81" s="114" t="s">
        <v>51</v>
      </c>
      <c r="G81" s="114" t="s">
        <v>171</v>
      </c>
      <c r="H81" s="114" t="s">
        <v>172</v>
      </c>
      <c r="I81" s="114" t="s">
        <v>173</v>
      </c>
      <c r="J81" s="114" t="s">
        <v>138</v>
      </c>
      <c r="K81" s="115" t="s">
        <v>174</v>
      </c>
      <c r="L81" s="112"/>
      <c r="M81" s="57" t="s">
        <v>19</v>
      </c>
      <c r="N81" s="58" t="s">
        <v>39</v>
      </c>
      <c r="O81" s="58" t="s">
        <v>175</v>
      </c>
      <c r="P81" s="58" t="s">
        <v>176</v>
      </c>
      <c r="Q81" s="58" t="s">
        <v>177</v>
      </c>
      <c r="R81" s="58" t="s">
        <v>178</v>
      </c>
      <c r="S81" s="58" t="s">
        <v>179</v>
      </c>
      <c r="T81" s="59" t="s">
        <v>180</v>
      </c>
    </row>
    <row r="82" spans="2:65" s="1" customFormat="1" ht="22.9" customHeight="1">
      <c r="B82" s="33"/>
      <c r="C82" s="62" t="s">
        <v>181</v>
      </c>
      <c r="J82" s="116">
        <f>BK82</f>
        <v>0</v>
      </c>
      <c r="L82" s="33"/>
      <c r="M82" s="60"/>
      <c r="N82" s="51"/>
      <c r="O82" s="51"/>
      <c r="P82" s="117">
        <f>P83</f>
        <v>0</v>
      </c>
      <c r="Q82" s="51"/>
      <c r="R82" s="117">
        <f>R83</f>
        <v>0</v>
      </c>
      <c r="S82" s="51"/>
      <c r="T82" s="118">
        <f>T83</f>
        <v>0</v>
      </c>
      <c r="AT82" s="18" t="s">
        <v>68</v>
      </c>
      <c r="AU82" s="18" t="s">
        <v>139</v>
      </c>
      <c r="BK82" s="119">
        <f>BK83</f>
        <v>0</v>
      </c>
    </row>
    <row r="83" spans="2:65" s="11" customFormat="1" ht="25.9" customHeight="1">
      <c r="B83" s="120"/>
      <c r="D83" s="121" t="s">
        <v>68</v>
      </c>
      <c r="E83" s="122" t="s">
        <v>3492</v>
      </c>
      <c r="F83" s="122" t="s">
        <v>3493</v>
      </c>
      <c r="I83" s="123"/>
      <c r="J83" s="124">
        <f>BK83</f>
        <v>0</v>
      </c>
      <c r="L83" s="120"/>
      <c r="M83" s="125"/>
      <c r="P83" s="126">
        <f>P84+P89</f>
        <v>0</v>
      </c>
      <c r="R83" s="126">
        <f>R84+R89</f>
        <v>0</v>
      </c>
      <c r="T83" s="127">
        <f>T84+T89</f>
        <v>0</v>
      </c>
      <c r="AR83" s="121" t="s">
        <v>218</v>
      </c>
      <c r="AT83" s="128" t="s">
        <v>68</v>
      </c>
      <c r="AU83" s="128" t="s">
        <v>69</v>
      </c>
      <c r="AY83" s="121" t="s">
        <v>184</v>
      </c>
      <c r="BK83" s="129">
        <f>BK84+BK89</f>
        <v>0</v>
      </c>
    </row>
    <row r="84" spans="2:65" s="11" customFormat="1" ht="22.9" customHeight="1">
      <c r="B84" s="120"/>
      <c r="D84" s="121" t="s">
        <v>68</v>
      </c>
      <c r="E84" s="130" t="s">
        <v>3494</v>
      </c>
      <c r="F84" s="130" t="s">
        <v>3495</v>
      </c>
      <c r="I84" s="123"/>
      <c r="J84" s="131">
        <f>BK84</f>
        <v>0</v>
      </c>
      <c r="L84" s="120"/>
      <c r="M84" s="125"/>
      <c r="P84" s="126">
        <f>SUM(P85:P88)</f>
        <v>0</v>
      </c>
      <c r="R84" s="126">
        <f>SUM(R85:R88)</f>
        <v>0</v>
      </c>
      <c r="T84" s="127">
        <f>SUM(T85:T88)</f>
        <v>0</v>
      </c>
      <c r="AR84" s="121" t="s">
        <v>218</v>
      </c>
      <c r="AT84" s="128" t="s">
        <v>68</v>
      </c>
      <c r="AU84" s="128" t="s">
        <v>76</v>
      </c>
      <c r="AY84" s="121" t="s">
        <v>184</v>
      </c>
      <c r="BK84" s="129">
        <f>SUM(BK85:BK88)</f>
        <v>0</v>
      </c>
    </row>
    <row r="85" spans="2:65" s="1" customFormat="1" ht="16.5" customHeight="1">
      <c r="B85" s="33"/>
      <c r="C85" s="132" t="s">
        <v>76</v>
      </c>
      <c r="D85" s="132" t="s">
        <v>186</v>
      </c>
      <c r="E85" s="133" t="s">
        <v>4309</v>
      </c>
      <c r="F85" s="134" t="s">
        <v>4310</v>
      </c>
      <c r="G85" s="135" t="s">
        <v>3498</v>
      </c>
      <c r="H85" s="136">
        <v>1</v>
      </c>
      <c r="I85" s="137"/>
      <c r="J85" s="138">
        <f>ROUND(I85*H85,2)</f>
        <v>0</v>
      </c>
      <c r="K85" s="134" t="s">
        <v>19</v>
      </c>
      <c r="L85" s="33"/>
      <c r="M85" s="139" t="s">
        <v>19</v>
      </c>
      <c r="N85" s="140" t="s">
        <v>40</v>
      </c>
      <c r="P85" s="141">
        <f>O85*H85</f>
        <v>0</v>
      </c>
      <c r="Q85" s="141">
        <v>0</v>
      </c>
      <c r="R85" s="141">
        <f>Q85*H85</f>
        <v>0</v>
      </c>
      <c r="S85" s="141">
        <v>0</v>
      </c>
      <c r="T85" s="142">
        <f>S85*H85</f>
        <v>0</v>
      </c>
      <c r="AR85" s="143" t="s">
        <v>3499</v>
      </c>
      <c r="AT85" s="143" t="s">
        <v>186</v>
      </c>
      <c r="AU85" s="143" t="s">
        <v>78</v>
      </c>
      <c r="AY85" s="18" t="s">
        <v>184</v>
      </c>
      <c r="BE85" s="144">
        <f>IF(N85="základní",J85,0)</f>
        <v>0</v>
      </c>
      <c r="BF85" s="144">
        <f>IF(N85="snížená",J85,0)</f>
        <v>0</v>
      </c>
      <c r="BG85" s="144">
        <f>IF(N85="zákl. přenesená",J85,0)</f>
        <v>0</v>
      </c>
      <c r="BH85" s="144">
        <f>IF(N85="sníž. přenesená",J85,0)</f>
        <v>0</v>
      </c>
      <c r="BI85" s="144">
        <f>IF(N85="nulová",J85,0)</f>
        <v>0</v>
      </c>
      <c r="BJ85" s="18" t="s">
        <v>76</v>
      </c>
      <c r="BK85" s="144">
        <f>ROUND(I85*H85,2)</f>
        <v>0</v>
      </c>
      <c r="BL85" s="18" t="s">
        <v>3499</v>
      </c>
      <c r="BM85" s="143" t="s">
        <v>4311</v>
      </c>
    </row>
    <row r="86" spans="2:65" s="1" customFormat="1">
      <c r="B86" s="33"/>
      <c r="D86" s="145" t="s">
        <v>193</v>
      </c>
      <c r="F86" s="146" t="s">
        <v>4310</v>
      </c>
      <c r="I86" s="147"/>
      <c r="L86" s="33"/>
      <c r="M86" s="148"/>
      <c r="T86" s="54"/>
      <c r="AT86" s="18" t="s">
        <v>193</v>
      </c>
      <c r="AU86" s="18" t="s">
        <v>78</v>
      </c>
    </row>
    <row r="87" spans="2:65" s="1" customFormat="1" ht="16.5" customHeight="1">
      <c r="B87" s="33"/>
      <c r="C87" s="132" t="s">
        <v>78</v>
      </c>
      <c r="D87" s="132" t="s">
        <v>186</v>
      </c>
      <c r="E87" s="133" t="s">
        <v>4312</v>
      </c>
      <c r="F87" s="134" t="s">
        <v>4313</v>
      </c>
      <c r="G87" s="135" t="s">
        <v>3498</v>
      </c>
      <c r="H87" s="136">
        <v>1</v>
      </c>
      <c r="I87" s="137"/>
      <c r="J87" s="138">
        <f>ROUND(I87*H87,2)</f>
        <v>0</v>
      </c>
      <c r="K87" s="134" t="s">
        <v>19</v>
      </c>
      <c r="L87" s="33"/>
      <c r="M87" s="139" t="s">
        <v>19</v>
      </c>
      <c r="N87" s="140" t="s">
        <v>40</v>
      </c>
      <c r="P87" s="141">
        <f>O87*H87</f>
        <v>0</v>
      </c>
      <c r="Q87" s="141">
        <v>0</v>
      </c>
      <c r="R87" s="141">
        <f>Q87*H87</f>
        <v>0</v>
      </c>
      <c r="S87" s="141">
        <v>0</v>
      </c>
      <c r="T87" s="142">
        <f>S87*H87</f>
        <v>0</v>
      </c>
      <c r="AR87" s="143" t="s">
        <v>3499</v>
      </c>
      <c r="AT87" s="143" t="s">
        <v>186</v>
      </c>
      <c r="AU87" s="143" t="s">
        <v>78</v>
      </c>
      <c r="AY87" s="18" t="s">
        <v>184</v>
      </c>
      <c r="BE87" s="144">
        <f>IF(N87="základní",J87,0)</f>
        <v>0</v>
      </c>
      <c r="BF87" s="144">
        <f>IF(N87="snížená",J87,0)</f>
        <v>0</v>
      </c>
      <c r="BG87" s="144">
        <f>IF(N87="zákl. přenesená",J87,0)</f>
        <v>0</v>
      </c>
      <c r="BH87" s="144">
        <f>IF(N87="sníž. přenesená",J87,0)</f>
        <v>0</v>
      </c>
      <c r="BI87" s="144">
        <f>IF(N87="nulová",J87,0)</f>
        <v>0</v>
      </c>
      <c r="BJ87" s="18" t="s">
        <v>76</v>
      </c>
      <c r="BK87" s="144">
        <f>ROUND(I87*H87,2)</f>
        <v>0</v>
      </c>
      <c r="BL87" s="18" t="s">
        <v>3499</v>
      </c>
      <c r="BM87" s="143" t="s">
        <v>4314</v>
      </c>
    </row>
    <row r="88" spans="2:65" s="1" customFormat="1">
      <c r="B88" s="33"/>
      <c r="D88" s="145" t="s">
        <v>193</v>
      </c>
      <c r="F88" s="146" t="s">
        <v>4313</v>
      </c>
      <c r="I88" s="147"/>
      <c r="L88" s="33"/>
      <c r="M88" s="148"/>
      <c r="T88" s="54"/>
      <c r="AT88" s="18" t="s">
        <v>193</v>
      </c>
      <c r="AU88" s="18" t="s">
        <v>78</v>
      </c>
    </row>
    <row r="89" spans="2:65" s="11" customFormat="1" ht="22.9" customHeight="1">
      <c r="B89" s="120"/>
      <c r="D89" s="121" t="s">
        <v>68</v>
      </c>
      <c r="E89" s="130" t="s">
        <v>4315</v>
      </c>
      <c r="F89" s="130" t="s">
        <v>4316</v>
      </c>
      <c r="I89" s="123"/>
      <c r="J89" s="131">
        <f>BK89</f>
        <v>0</v>
      </c>
      <c r="L89" s="120"/>
      <c r="M89" s="125"/>
      <c r="P89" s="126">
        <f>SUM(P90:P91)</f>
        <v>0</v>
      </c>
      <c r="R89" s="126">
        <f>SUM(R90:R91)</f>
        <v>0</v>
      </c>
      <c r="T89" s="127">
        <f>SUM(T90:T91)</f>
        <v>0</v>
      </c>
      <c r="AR89" s="121" t="s">
        <v>218</v>
      </c>
      <c r="AT89" s="128" t="s">
        <v>68</v>
      </c>
      <c r="AU89" s="128" t="s">
        <v>76</v>
      </c>
      <c r="AY89" s="121" t="s">
        <v>184</v>
      </c>
      <c r="BK89" s="129">
        <f>SUM(BK90:BK91)</f>
        <v>0</v>
      </c>
    </row>
    <row r="90" spans="2:65" s="1" customFormat="1" ht="16.5" customHeight="1">
      <c r="B90" s="33"/>
      <c r="C90" s="132" t="s">
        <v>206</v>
      </c>
      <c r="D90" s="132" t="s">
        <v>186</v>
      </c>
      <c r="E90" s="133" t="s">
        <v>4317</v>
      </c>
      <c r="F90" s="134" t="s">
        <v>4318</v>
      </c>
      <c r="G90" s="135" t="s">
        <v>3498</v>
      </c>
      <c r="H90" s="136">
        <v>1</v>
      </c>
      <c r="I90" s="137"/>
      <c r="J90" s="138">
        <f>ROUND(I90*H90,2)</f>
        <v>0</v>
      </c>
      <c r="K90" s="134" t="s">
        <v>19</v>
      </c>
      <c r="L90" s="33"/>
      <c r="M90" s="139" t="s">
        <v>19</v>
      </c>
      <c r="N90" s="140" t="s">
        <v>40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3499</v>
      </c>
      <c r="AT90" s="143" t="s">
        <v>186</v>
      </c>
      <c r="AU90" s="143" t="s">
        <v>78</v>
      </c>
      <c r="AY90" s="18" t="s">
        <v>184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8" t="s">
        <v>76</v>
      </c>
      <c r="BK90" s="144">
        <f>ROUND(I90*H90,2)</f>
        <v>0</v>
      </c>
      <c r="BL90" s="18" t="s">
        <v>3499</v>
      </c>
      <c r="BM90" s="143" t="s">
        <v>4319</v>
      </c>
    </row>
    <row r="91" spans="2:65" s="1" customFormat="1">
      <c r="B91" s="33"/>
      <c r="D91" s="145" t="s">
        <v>193</v>
      </c>
      <c r="F91" s="146" t="s">
        <v>4320</v>
      </c>
      <c r="I91" s="147"/>
      <c r="L91" s="33"/>
      <c r="M91" s="192"/>
      <c r="N91" s="193"/>
      <c r="O91" s="193"/>
      <c r="P91" s="193"/>
      <c r="Q91" s="193"/>
      <c r="R91" s="193"/>
      <c r="S91" s="193"/>
      <c r="T91" s="194"/>
      <c r="AT91" s="18" t="s">
        <v>193</v>
      </c>
      <c r="AU91" s="18" t="s">
        <v>78</v>
      </c>
    </row>
    <row r="92" spans="2:65" s="1" customFormat="1" ht="6.95" customHeight="1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33"/>
    </row>
  </sheetData>
  <sheetProtection algorithmName="SHA-512" hashValue="WK28i1HZepviz2CUIYswME3xjuTncn5mbt8nRtN/FZCGSZvRvxN3rFy89O04nE4q9YigFK6MLHhEMXGizbffWQ==" saltValue="9NIoD+qcmbr1rMTaHQMM8CT0IrUNbJNP/HI8OL47kY2/0MlYLG+cRqKK7A2Vp353k2MupyoTQThZPGTUnErDlA==" spinCount="100000" sheet="1" objects="1" scenarios="1" formatColumns="0" formatRows="0" autoFilter="0"/>
  <autoFilter ref="C81:K91" xr:uid="{00000000-0009-0000-0000-00000F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96" customWidth="1"/>
    <col min="2" max="2" width="1.6640625" style="196" customWidth="1"/>
    <col min="3" max="4" width="5" style="196" customWidth="1"/>
    <col min="5" max="5" width="11.6640625" style="196" customWidth="1"/>
    <col min="6" max="6" width="9.1640625" style="196" customWidth="1"/>
    <col min="7" max="7" width="5" style="196" customWidth="1"/>
    <col min="8" max="8" width="77.83203125" style="196" customWidth="1"/>
    <col min="9" max="10" width="20" style="196" customWidth="1"/>
    <col min="11" max="11" width="1.6640625" style="196" customWidth="1"/>
  </cols>
  <sheetData>
    <row r="1" spans="2:11" customFormat="1" ht="37.5" customHeight="1"/>
    <row r="2" spans="2:11" customFormat="1" ht="7.5" customHeight="1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6" customFormat="1" ht="45" customHeight="1">
      <c r="B3" s="200"/>
      <c r="C3" s="328" t="s">
        <v>4321</v>
      </c>
      <c r="D3" s="328"/>
      <c r="E3" s="328"/>
      <c r="F3" s="328"/>
      <c r="G3" s="328"/>
      <c r="H3" s="328"/>
      <c r="I3" s="328"/>
      <c r="J3" s="328"/>
      <c r="K3" s="201"/>
    </row>
    <row r="4" spans="2:11" customFormat="1" ht="25.5" customHeight="1">
      <c r="B4" s="202"/>
      <c r="C4" s="333" t="s">
        <v>4322</v>
      </c>
      <c r="D4" s="333"/>
      <c r="E4" s="333"/>
      <c r="F4" s="333"/>
      <c r="G4" s="333"/>
      <c r="H4" s="333"/>
      <c r="I4" s="333"/>
      <c r="J4" s="333"/>
      <c r="K4" s="203"/>
    </row>
    <row r="5" spans="2:11" customFormat="1" ht="5.25" customHeight="1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>
      <c r="B6" s="202"/>
      <c r="C6" s="332" t="s">
        <v>4323</v>
      </c>
      <c r="D6" s="332"/>
      <c r="E6" s="332"/>
      <c r="F6" s="332"/>
      <c r="G6" s="332"/>
      <c r="H6" s="332"/>
      <c r="I6" s="332"/>
      <c r="J6" s="332"/>
      <c r="K6" s="203"/>
    </row>
    <row r="7" spans="2:11" customFormat="1" ht="15" customHeight="1">
      <c r="B7" s="206"/>
      <c r="C7" s="332" t="s">
        <v>4324</v>
      </c>
      <c r="D7" s="332"/>
      <c r="E7" s="332"/>
      <c r="F7" s="332"/>
      <c r="G7" s="332"/>
      <c r="H7" s="332"/>
      <c r="I7" s="332"/>
      <c r="J7" s="332"/>
      <c r="K7" s="203"/>
    </row>
    <row r="8" spans="2:11" customFormat="1" ht="12.75" customHeight="1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>
      <c r="B9" s="206"/>
      <c r="C9" s="332" t="s">
        <v>4325</v>
      </c>
      <c r="D9" s="332"/>
      <c r="E9" s="332"/>
      <c r="F9" s="332"/>
      <c r="G9" s="332"/>
      <c r="H9" s="332"/>
      <c r="I9" s="332"/>
      <c r="J9" s="332"/>
      <c r="K9" s="203"/>
    </row>
    <row r="10" spans="2:11" customFormat="1" ht="15" customHeight="1">
      <c r="B10" s="206"/>
      <c r="C10" s="205"/>
      <c r="D10" s="332" t="s">
        <v>4326</v>
      </c>
      <c r="E10" s="332"/>
      <c r="F10" s="332"/>
      <c r="G10" s="332"/>
      <c r="H10" s="332"/>
      <c r="I10" s="332"/>
      <c r="J10" s="332"/>
      <c r="K10" s="203"/>
    </row>
    <row r="11" spans="2:11" customFormat="1" ht="15" customHeight="1">
      <c r="B11" s="206"/>
      <c r="C11" s="207"/>
      <c r="D11" s="332" t="s">
        <v>4327</v>
      </c>
      <c r="E11" s="332"/>
      <c r="F11" s="332"/>
      <c r="G11" s="332"/>
      <c r="H11" s="332"/>
      <c r="I11" s="332"/>
      <c r="J11" s="332"/>
      <c r="K11" s="203"/>
    </row>
    <row r="12" spans="2:11" customFormat="1" ht="15" customHeight="1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>
      <c r="B13" s="206"/>
      <c r="C13" s="207"/>
      <c r="D13" s="208" t="s">
        <v>4328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>
      <c r="B15" s="206"/>
      <c r="C15" s="207"/>
      <c r="D15" s="332" t="s">
        <v>4329</v>
      </c>
      <c r="E15" s="332"/>
      <c r="F15" s="332"/>
      <c r="G15" s="332"/>
      <c r="H15" s="332"/>
      <c r="I15" s="332"/>
      <c r="J15" s="332"/>
      <c r="K15" s="203"/>
    </row>
    <row r="16" spans="2:11" customFormat="1" ht="15" customHeight="1">
      <c r="B16" s="206"/>
      <c r="C16" s="207"/>
      <c r="D16" s="332" t="s">
        <v>4330</v>
      </c>
      <c r="E16" s="332"/>
      <c r="F16" s="332"/>
      <c r="G16" s="332"/>
      <c r="H16" s="332"/>
      <c r="I16" s="332"/>
      <c r="J16" s="332"/>
      <c r="K16" s="203"/>
    </row>
    <row r="17" spans="2:11" customFormat="1" ht="15" customHeight="1">
      <c r="B17" s="206"/>
      <c r="C17" s="207"/>
      <c r="D17" s="332" t="s">
        <v>4331</v>
      </c>
      <c r="E17" s="332"/>
      <c r="F17" s="332"/>
      <c r="G17" s="332"/>
      <c r="H17" s="332"/>
      <c r="I17" s="332"/>
      <c r="J17" s="332"/>
      <c r="K17" s="203"/>
    </row>
    <row r="18" spans="2:11" customFormat="1" ht="15" customHeight="1">
      <c r="B18" s="206"/>
      <c r="C18" s="207"/>
      <c r="D18" s="207"/>
      <c r="E18" s="209" t="s">
        <v>75</v>
      </c>
      <c r="F18" s="332" t="s">
        <v>4332</v>
      </c>
      <c r="G18" s="332"/>
      <c r="H18" s="332"/>
      <c r="I18" s="332"/>
      <c r="J18" s="332"/>
      <c r="K18" s="203"/>
    </row>
    <row r="19" spans="2:11" customFormat="1" ht="15" customHeight="1">
      <c r="B19" s="206"/>
      <c r="C19" s="207"/>
      <c r="D19" s="207"/>
      <c r="E19" s="209" t="s">
        <v>4333</v>
      </c>
      <c r="F19" s="332" t="s">
        <v>4334</v>
      </c>
      <c r="G19" s="332"/>
      <c r="H19" s="332"/>
      <c r="I19" s="332"/>
      <c r="J19" s="332"/>
      <c r="K19" s="203"/>
    </row>
    <row r="20" spans="2:11" customFormat="1" ht="15" customHeight="1">
      <c r="B20" s="206"/>
      <c r="C20" s="207"/>
      <c r="D20" s="207"/>
      <c r="E20" s="209" t="s">
        <v>4335</v>
      </c>
      <c r="F20" s="332" t="s">
        <v>4336</v>
      </c>
      <c r="G20" s="332"/>
      <c r="H20" s="332"/>
      <c r="I20" s="332"/>
      <c r="J20" s="332"/>
      <c r="K20" s="203"/>
    </row>
    <row r="21" spans="2:11" customFormat="1" ht="15" customHeight="1">
      <c r="B21" s="206"/>
      <c r="C21" s="207"/>
      <c r="D21" s="207"/>
      <c r="E21" s="209" t="s">
        <v>4337</v>
      </c>
      <c r="F21" s="332" t="s">
        <v>4338</v>
      </c>
      <c r="G21" s="332"/>
      <c r="H21" s="332"/>
      <c r="I21" s="332"/>
      <c r="J21" s="332"/>
      <c r="K21" s="203"/>
    </row>
    <row r="22" spans="2:11" customFormat="1" ht="15" customHeight="1">
      <c r="B22" s="206"/>
      <c r="C22" s="207"/>
      <c r="D22" s="207"/>
      <c r="E22" s="209" t="s">
        <v>4339</v>
      </c>
      <c r="F22" s="332" t="s">
        <v>2436</v>
      </c>
      <c r="G22" s="332"/>
      <c r="H22" s="332"/>
      <c r="I22" s="332"/>
      <c r="J22" s="332"/>
      <c r="K22" s="203"/>
    </row>
    <row r="23" spans="2:11" customFormat="1" ht="15" customHeight="1">
      <c r="B23" s="206"/>
      <c r="C23" s="207"/>
      <c r="D23" s="207"/>
      <c r="E23" s="209" t="s">
        <v>82</v>
      </c>
      <c r="F23" s="332" t="s">
        <v>4340</v>
      </c>
      <c r="G23" s="332"/>
      <c r="H23" s="332"/>
      <c r="I23" s="332"/>
      <c r="J23" s="332"/>
      <c r="K23" s="203"/>
    </row>
    <row r="24" spans="2:11" customFormat="1" ht="12.75" customHeight="1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>
      <c r="B25" s="206"/>
      <c r="C25" s="332" t="s">
        <v>4341</v>
      </c>
      <c r="D25" s="332"/>
      <c r="E25" s="332"/>
      <c r="F25" s="332"/>
      <c r="G25" s="332"/>
      <c r="H25" s="332"/>
      <c r="I25" s="332"/>
      <c r="J25" s="332"/>
      <c r="K25" s="203"/>
    </row>
    <row r="26" spans="2:11" customFormat="1" ht="15" customHeight="1">
      <c r="B26" s="206"/>
      <c r="C26" s="332" t="s">
        <v>4342</v>
      </c>
      <c r="D26" s="332"/>
      <c r="E26" s="332"/>
      <c r="F26" s="332"/>
      <c r="G26" s="332"/>
      <c r="H26" s="332"/>
      <c r="I26" s="332"/>
      <c r="J26" s="332"/>
      <c r="K26" s="203"/>
    </row>
    <row r="27" spans="2:11" customFormat="1" ht="15" customHeight="1">
      <c r="B27" s="206"/>
      <c r="C27" s="205"/>
      <c r="D27" s="332" t="s">
        <v>4343</v>
      </c>
      <c r="E27" s="332"/>
      <c r="F27" s="332"/>
      <c r="G27" s="332"/>
      <c r="H27" s="332"/>
      <c r="I27" s="332"/>
      <c r="J27" s="332"/>
      <c r="K27" s="203"/>
    </row>
    <row r="28" spans="2:11" customFormat="1" ht="15" customHeight="1">
      <c r="B28" s="206"/>
      <c r="C28" s="207"/>
      <c r="D28" s="332" t="s">
        <v>4344</v>
      </c>
      <c r="E28" s="332"/>
      <c r="F28" s="332"/>
      <c r="G28" s="332"/>
      <c r="H28" s="332"/>
      <c r="I28" s="332"/>
      <c r="J28" s="332"/>
      <c r="K28" s="203"/>
    </row>
    <row r="29" spans="2:11" customFormat="1" ht="12.75" customHeight="1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>
      <c r="B30" s="206"/>
      <c r="C30" s="207"/>
      <c r="D30" s="332" t="s">
        <v>4345</v>
      </c>
      <c r="E30" s="332"/>
      <c r="F30" s="332"/>
      <c r="G30" s="332"/>
      <c r="H30" s="332"/>
      <c r="I30" s="332"/>
      <c r="J30" s="332"/>
      <c r="K30" s="203"/>
    </row>
    <row r="31" spans="2:11" customFormat="1" ht="15" customHeight="1">
      <c r="B31" s="206"/>
      <c r="C31" s="207"/>
      <c r="D31" s="332" t="s">
        <v>4346</v>
      </c>
      <c r="E31" s="332"/>
      <c r="F31" s="332"/>
      <c r="G31" s="332"/>
      <c r="H31" s="332"/>
      <c r="I31" s="332"/>
      <c r="J31" s="332"/>
      <c r="K31" s="203"/>
    </row>
    <row r="32" spans="2:11" customFormat="1" ht="12.75" customHeight="1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>
      <c r="B33" s="206"/>
      <c r="C33" s="207"/>
      <c r="D33" s="332" t="s">
        <v>4347</v>
      </c>
      <c r="E33" s="332"/>
      <c r="F33" s="332"/>
      <c r="G33" s="332"/>
      <c r="H33" s="332"/>
      <c r="I33" s="332"/>
      <c r="J33" s="332"/>
      <c r="K33" s="203"/>
    </row>
    <row r="34" spans="2:11" customFormat="1" ht="15" customHeight="1">
      <c r="B34" s="206"/>
      <c r="C34" s="207"/>
      <c r="D34" s="332" t="s">
        <v>4348</v>
      </c>
      <c r="E34" s="332"/>
      <c r="F34" s="332"/>
      <c r="G34" s="332"/>
      <c r="H34" s="332"/>
      <c r="I34" s="332"/>
      <c r="J34" s="332"/>
      <c r="K34" s="203"/>
    </row>
    <row r="35" spans="2:11" customFormat="1" ht="15" customHeight="1">
      <c r="B35" s="206"/>
      <c r="C35" s="207"/>
      <c r="D35" s="332" t="s">
        <v>4349</v>
      </c>
      <c r="E35" s="332"/>
      <c r="F35" s="332"/>
      <c r="G35" s="332"/>
      <c r="H35" s="332"/>
      <c r="I35" s="332"/>
      <c r="J35" s="332"/>
      <c r="K35" s="203"/>
    </row>
    <row r="36" spans="2:11" customFormat="1" ht="15" customHeight="1">
      <c r="B36" s="206"/>
      <c r="C36" s="207"/>
      <c r="D36" s="205"/>
      <c r="E36" s="208" t="s">
        <v>170</v>
      </c>
      <c r="F36" s="205"/>
      <c r="G36" s="332" t="s">
        <v>4350</v>
      </c>
      <c r="H36" s="332"/>
      <c r="I36" s="332"/>
      <c r="J36" s="332"/>
      <c r="K36" s="203"/>
    </row>
    <row r="37" spans="2:11" customFormat="1" ht="30.75" customHeight="1">
      <c r="B37" s="206"/>
      <c r="C37" s="207"/>
      <c r="D37" s="205"/>
      <c r="E37" s="208" t="s">
        <v>4351</v>
      </c>
      <c r="F37" s="205"/>
      <c r="G37" s="332" t="s">
        <v>4352</v>
      </c>
      <c r="H37" s="332"/>
      <c r="I37" s="332"/>
      <c r="J37" s="332"/>
      <c r="K37" s="203"/>
    </row>
    <row r="38" spans="2:11" customFormat="1" ht="15" customHeight="1">
      <c r="B38" s="206"/>
      <c r="C38" s="207"/>
      <c r="D38" s="205"/>
      <c r="E38" s="208" t="s">
        <v>50</v>
      </c>
      <c r="F38" s="205"/>
      <c r="G38" s="332" t="s">
        <v>4353</v>
      </c>
      <c r="H38" s="332"/>
      <c r="I38" s="332"/>
      <c r="J38" s="332"/>
      <c r="K38" s="203"/>
    </row>
    <row r="39" spans="2:11" customFormat="1" ht="15" customHeight="1">
      <c r="B39" s="206"/>
      <c r="C39" s="207"/>
      <c r="D39" s="205"/>
      <c r="E39" s="208" t="s">
        <v>51</v>
      </c>
      <c r="F39" s="205"/>
      <c r="G39" s="332" t="s">
        <v>4354</v>
      </c>
      <c r="H39" s="332"/>
      <c r="I39" s="332"/>
      <c r="J39" s="332"/>
      <c r="K39" s="203"/>
    </row>
    <row r="40" spans="2:11" customFormat="1" ht="15" customHeight="1">
      <c r="B40" s="206"/>
      <c r="C40" s="207"/>
      <c r="D40" s="205"/>
      <c r="E40" s="208" t="s">
        <v>171</v>
      </c>
      <c r="F40" s="205"/>
      <c r="G40" s="332" t="s">
        <v>4355</v>
      </c>
      <c r="H40" s="332"/>
      <c r="I40" s="332"/>
      <c r="J40" s="332"/>
      <c r="K40" s="203"/>
    </row>
    <row r="41" spans="2:11" customFormat="1" ht="15" customHeight="1">
      <c r="B41" s="206"/>
      <c r="C41" s="207"/>
      <c r="D41" s="205"/>
      <c r="E41" s="208" t="s">
        <v>172</v>
      </c>
      <c r="F41" s="205"/>
      <c r="G41" s="332" t="s">
        <v>4356</v>
      </c>
      <c r="H41" s="332"/>
      <c r="I41" s="332"/>
      <c r="J41" s="332"/>
      <c r="K41" s="203"/>
    </row>
    <row r="42" spans="2:11" customFormat="1" ht="15" customHeight="1">
      <c r="B42" s="206"/>
      <c r="C42" s="207"/>
      <c r="D42" s="205"/>
      <c r="E42" s="208" t="s">
        <v>4357</v>
      </c>
      <c r="F42" s="205"/>
      <c r="G42" s="332" t="s">
        <v>4358</v>
      </c>
      <c r="H42" s="332"/>
      <c r="I42" s="332"/>
      <c r="J42" s="332"/>
      <c r="K42" s="203"/>
    </row>
    <row r="43" spans="2:11" customFormat="1" ht="15" customHeight="1">
      <c r="B43" s="206"/>
      <c r="C43" s="207"/>
      <c r="D43" s="205"/>
      <c r="E43" s="208"/>
      <c r="F43" s="205"/>
      <c r="G43" s="332" t="s">
        <v>4359</v>
      </c>
      <c r="H43" s="332"/>
      <c r="I43" s="332"/>
      <c r="J43" s="332"/>
      <c r="K43" s="203"/>
    </row>
    <row r="44" spans="2:11" customFormat="1" ht="15" customHeight="1">
      <c r="B44" s="206"/>
      <c r="C44" s="207"/>
      <c r="D44" s="205"/>
      <c r="E44" s="208" t="s">
        <v>4360</v>
      </c>
      <c r="F44" s="205"/>
      <c r="G44" s="332" t="s">
        <v>4361</v>
      </c>
      <c r="H44" s="332"/>
      <c r="I44" s="332"/>
      <c r="J44" s="332"/>
      <c r="K44" s="203"/>
    </row>
    <row r="45" spans="2:11" customFormat="1" ht="15" customHeight="1">
      <c r="B45" s="206"/>
      <c r="C45" s="207"/>
      <c r="D45" s="205"/>
      <c r="E45" s="208" t="s">
        <v>174</v>
      </c>
      <c r="F45" s="205"/>
      <c r="G45" s="332" t="s">
        <v>4362</v>
      </c>
      <c r="H45" s="332"/>
      <c r="I45" s="332"/>
      <c r="J45" s="332"/>
      <c r="K45" s="203"/>
    </row>
    <row r="46" spans="2:11" customFormat="1" ht="12.75" customHeight="1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>
      <c r="B47" s="206"/>
      <c r="C47" s="207"/>
      <c r="D47" s="332" t="s">
        <v>4363</v>
      </c>
      <c r="E47" s="332"/>
      <c r="F47" s="332"/>
      <c r="G47" s="332"/>
      <c r="H47" s="332"/>
      <c r="I47" s="332"/>
      <c r="J47" s="332"/>
      <c r="K47" s="203"/>
    </row>
    <row r="48" spans="2:11" customFormat="1" ht="15" customHeight="1">
      <c r="B48" s="206"/>
      <c r="C48" s="207"/>
      <c r="D48" s="207"/>
      <c r="E48" s="332" t="s">
        <v>4364</v>
      </c>
      <c r="F48" s="332"/>
      <c r="G48" s="332"/>
      <c r="H48" s="332"/>
      <c r="I48" s="332"/>
      <c r="J48" s="332"/>
      <c r="K48" s="203"/>
    </row>
    <row r="49" spans="2:11" customFormat="1" ht="15" customHeight="1">
      <c r="B49" s="206"/>
      <c r="C49" s="207"/>
      <c r="D49" s="207"/>
      <c r="E49" s="332" t="s">
        <v>4365</v>
      </c>
      <c r="F49" s="332"/>
      <c r="G49" s="332"/>
      <c r="H49" s="332"/>
      <c r="I49" s="332"/>
      <c r="J49" s="332"/>
      <c r="K49" s="203"/>
    </row>
    <row r="50" spans="2:11" customFormat="1" ht="15" customHeight="1">
      <c r="B50" s="206"/>
      <c r="C50" s="207"/>
      <c r="D50" s="207"/>
      <c r="E50" s="332" t="s">
        <v>4366</v>
      </c>
      <c r="F50" s="332"/>
      <c r="G50" s="332"/>
      <c r="H50" s="332"/>
      <c r="I50" s="332"/>
      <c r="J50" s="332"/>
      <c r="K50" s="203"/>
    </row>
    <row r="51" spans="2:11" customFormat="1" ht="15" customHeight="1">
      <c r="B51" s="206"/>
      <c r="C51" s="207"/>
      <c r="D51" s="332" t="s">
        <v>4367</v>
      </c>
      <c r="E51" s="332"/>
      <c r="F51" s="332"/>
      <c r="G51" s="332"/>
      <c r="H51" s="332"/>
      <c r="I51" s="332"/>
      <c r="J51" s="332"/>
      <c r="K51" s="203"/>
    </row>
    <row r="52" spans="2:11" customFormat="1" ht="25.5" customHeight="1">
      <c r="B52" s="202"/>
      <c r="C52" s="333" t="s">
        <v>4368</v>
      </c>
      <c r="D52" s="333"/>
      <c r="E52" s="333"/>
      <c r="F52" s="333"/>
      <c r="G52" s="333"/>
      <c r="H52" s="333"/>
      <c r="I52" s="333"/>
      <c r="J52" s="333"/>
      <c r="K52" s="203"/>
    </row>
    <row r="53" spans="2:11" customFormat="1" ht="5.25" customHeight="1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>
      <c r="B54" s="202"/>
      <c r="C54" s="332" t="s">
        <v>4369</v>
      </c>
      <c r="D54" s="332"/>
      <c r="E54" s="332"/>
      <c r="F54" s="332"/>
      <c r="G54" s="332"/>
      <c r="H54" s="332"/>
      <c r="I54" s="332"/>
      <c r="J54" s="332"/>
      <c r="K54" s="203"/>
    </row>
    <row r="55" spans="2:11" customFormat="1" ht="15" customHeight="1">
      <c r="B55" s="202"/>
      <c r="C55" s="332" t="s">
        <v>4370</v>
      </c>
      <c r="D55" s="332"/>
      <c r="E55" s="332"/>
      <c r="F55" s="332"/>
      <c r="G55" s="332"/>
      <c r="H55" s="332"/>
      <c r="I55" s="332"/>
      <c r="J55" s="332"/>
      <c r="K55" s="203"/>
    </row>
    <row r="56" spans="2:11" customFormat="1" ht="12.75" customHeight="1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>
      <c r="B57" s="202"/>
      <c r="C57" s="332" t="s">
        <v>4371</v>
      </c>
      <c r="D57" s="332"/>
      <c r="E57" s="332"/>
      <c r="F57" s="332"/>
      <c r="G57" s="332"/>
      <c r="H57" s="332"/>
      <c r="I57" s="332"/>
      <c r="J57" s="332"/>
      <c r="K57" s="203"/>
    </row>
    <row r="58" spans="2:11" customFormat="1" ht="15" customHeight="1">
      <c r="B58" s="202"/>
      <c r="C58" s="207"/>
      <c r="D58" s="332" t="s">
        <v>4372</v>
      </c>
      <c r="E58" s="332"/>
      <c r="F58" s="332"/>
      <c r="G58" s="332"/>
      <c r="H58" s="332"/>
      <c r="I58" s="332"/>
      <c r="J58" s="332"/>
      <c r="K58" s="203"/>
    </row>
    <row r="59" spans="2:11" customFormat="1" ht="15" customHeight="1">
      <c r="B59" s="202"/>
      <c r="C59" s="207"/>
      <c r="D59" s="332" t="s">
        <v>4373</v>
      </c>
      <c r="E59" s="332"/>
      <c r="F59" s="332"/>
      <c r="G59" s="332"/>
      <c r="H59" s="332"/>
      <c r="I59" s="332"/>
      <c r="J59" s="332"/>
      <c r="K59" s="203"/>
    </row>
    <row r="60" spans="2:11" customFormat="1" ht="15" customHeight="1">
      <c r="B60" s="202"/>
      <c r="C60" s="207"/>
      <c r="D60" s="332" t="s">
        <v>4374</v>
      </c>
      <c r="E60" s="332"/>
      <c r="F60" s="332"/>
      <c r="G60" s="332"/>
      <c r="H60" s="332"/>
      <c r="I60" s="332"/>
      <c r="J60" s="332"/>
      <c r="K60" s="203"/>
    </row>
    <row r="61" spans="2:11" customFormat="1" ht="15" customHeight="1">
      <c r="B61" s="202"/>
      <c r="C61" s="207"/>
      <c r="D61" s="332" t="s">
        <v>4375</v>
      </c>
      <c r="E61" s="332"/>
      <c r="F61" s="332"/>
      <c r="G61" s="332"/>
      <c r="H61" s="332"/>
      <c r="I61" s="332"/>
      <c r="J61" s="332"/>
      <c r="K61" s="203"/>
    </row>
    <row r="62" spans="2:11" customFormat="1" ht="15" customHeight="1">
      <c r="B62" s="202"/>
      <c r="C62" s="207"/>
      <c r="D62" s="331" t="s">
        <v>4376</v>
      </c>
      <c r="E62" s="331"/>
      <c r="F62" s="331"/>
      <c r="G62" s="331"/>
      <c r="H62" s="331"/>
      <c r="I62" s="331"/>
      <c r="J62" s="331"/>
      <c r="K62" s="203"/>
    </row>
    <row r="63" spans="2:11" customFormat="1" ht="15" customHeight="1">
      <c r="B63" s="202"/>
      <c r="C63" s="207"/>
      <c r="D63" s="332" t="s">
        <v>4377</v>
      </c>
      <c r="E63" s="332"/>
      <c r="F63" s="332"/>
      <c r="G63" s="332"/>
      <c r="H63" s="332"/>
      <c r="I63" s="332"/>
      <c r="J63" s="332"/>
      <c r="K63" s="203"/>
    </row>
    <row r="64" spans="2:11" customFormat="1" ht="12.75" customHeight="1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>
      <c r="B65" s="202"/>
      <c r="C65" s="207"/>
      <c r="D65" s="332" t="s">
        <v>4378</v>
      </c>
      <c r="E65" s="332"/>
      <c r="F65" s="332"/>
      <c r="G65" s="332"/>
      <c r="H65" s="332"/>
      <c r="I65" s="332"/>
      <c r="J65" s="332"/>
      <c r="K65" s="203"/>
    </row>
    <row r="66" spans="2:11" customFormat="1" ht="15" customHeight="1">
      <c r="B66" s="202"/>
      <c r="C66" s="207"/>
      <c r="D66" s="331" t="s">
        <v>4379</v>
      </c>
      <c r="E66" s="331"/>
      <c r="F66" s="331"/>
      <c r="G66" s="331"/>
      <c r="H66" s="331"/>
      <c r="I66" s="331"/>
      <c r="J66" s="331"/>
      <c r="K66" s="203"/>
    </row>
    <row r="67" spans="2:11" customFormat="1" ht="15" customHeight="1">
      <c r="B67" s="202"/>
      <c r="C67" s="207"/>
      <c r="D67" s="332" t="s">
        <v>4380</v>
      </c>
      <c r="E67" s="332"/>
      <c r="F67" s="332"/>
      <c r="G67" s="332"/>
      <c r="H67" s="332"/>
      <c r="I67" s="332"/>
      <c r="J67" s="332"/>
      <c r="K67" s="203"/>
    </row>
    <row r="68" spans="2:11" customFormat="1" ht="15" customHeight="1">
      <c r="B68" s="202"/>
      <c r="C68" s="207"/>
      <c r="D68" s="332" t="s">
        <v>4381</v>
      </c>
      <c r="E68" s="332"/>
      <c r="F68" s="332"/>
      <c r="G68" s="332"/>
      <c r="H68" s="332"/>
      <c r="I68" s="332"/>
      <c r="J68" s="332"/>
      <c r="K68" s="203"/>
    </row>
    <row r="69" spans="2:11" customFormat="1" ht="15" customHeight="1">
      <c r="B69" s="202"/>
      <c r="C69" s="207"/>
      <c r="D69" s="332" t="s">
        <v>4382</v>
      </c>
      <c r="E69" s="332"/>
      <c r="F69" s="332"/>
      <c r="G69" s="332"/>
      <c r="H69" s="332"/>
      <c r="I69" s="332"/>
      <c r="J69" s="332"/>
      <c r="K69" s="203"/>
    </row>
    <row r="70" spans="2:11" customFormat="1" ht="15" customHeight="1">
      <c r="B70" s="202"/>
      <c r="C70" s="207"/>
      <c r="D70" s="332" t="s">
        <v>4383</v>
      </c>
      <c r="E70" s="332"/>
      <c r="F70" s="332"/>
      <c r="G70" s="332"/>
      <c r="H70" s="332"/>
      <c r="I70" s="332"/>
      <c r="J70" s="332"/>
      <c r="K70" s="203"/>
    </row>
    <row r="71" spans="2:11" customFormat="1" ht="12.75" customHeight="1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>
      <c r="B75" s="219"/>
      <c r="C75" s="330" t="s">
        <v>4384</v>
      </c>
      <c r="D75" s="330"/>
      <c r="E75" s="330"/>
      <c r="F75" s="330"/>
      <c r="G75" s="330"/>
      <c r="H75" s="330"/>
      <c r="I75" s="330"/>
      <c r="J75" s="330"/>
      <c r="K75" s="220"/>
    </row>
    <row r="76" spans="2:11" customFormat="1" ht="17.25" customHeight="1">
      <c r="B76" s="219"/>
      <c r="C76" s="221" t="s">
        <v>4385</v>
      </c>
      <c r="D76" s="221"/>
      <c r="E76" s="221"/>
      <c r="F76" s="221" t="s">
        <v>4386</v>
      </c>
      <c r="G76" s="222"/>
      <c r="H76" s="221" t="s">
        <v>51</v>
      </c>
      <c r="I76" s="221" t="s">
        <v>54</v>
      </c>
      <c r="J76" s="221" t="s">
        <v>4387</v>
      </c>
      <c r="K76" s="220"/>
    </row>
    <row r="77" spans="2:11" customFormat="1" ht="17.25" customHeight="1">
      <c r="B77" s="219"/>
      <c r="C77" s="223" t="s">
        <v>4388</v>
      </c>
      <c r="D77" s="223"/>
      <c r="E77" s="223"/>
      <c r="F77" s="224" t="s">
        <v>4389</v>
      </c>
      <c r="G77" s="225"/>
      <c r="H77" s="223"/>
      <c r="I77" s="223"/>
      <c r="J77" s="223" t="s">
        <v>4390</v>
      </c>
      <c r="K77" s="220"/>
    </row>
    <row r="78" spans="2:11" customFormat="1" ht="5.25" customHeight="1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>
      <c r="B79" s="219"/>
      <c r="C79" s="208" t="s">
        <v>50</v>
      </c>
      <c r="D79" s="228"/>
      <c r="E79" s="228"/>
      <c r="F79" s="229" t="s">
        <v>4391</v>
      </c>
      <c r="G79" s="230"/>
      <c r="H79" s="208" t="s">
        <v>4392</v>
      </c>
      <c r="I79" s="208" t="s">
        <v>4393</v>
      </c>
      <c r="J79" s="208">
        <v>20</v>
      </c>
      <c r="K79" s="220"/>
    </row>
    <row r="80" spans="2:11" customFormat="1" ht="15" customHeight="1">
      <c r="B80" s="219"/>
      <c r="C80" s="208" t="s">
        <v>4394</v>
      </c>
      <c r="D80" s="208"/>
      <c r="E80" s="208"/>
      <c r="F80" s="229" t="s">
        <v>4391</v>
      </c>
      <c r="G80" s="230"/>
      <c r="H80" s="208" t="s">
        <v>4395</v>
      </c>
      <c r="I80" s="208" t="s">
        <v>4393</v>
      </c>
      <c r="J80" s="208">
        <v>120</v>
      </c>
      <c r="K80" s="220"/>
    </row>
    <row r="81" spans="2:11" customFormat="1" ht="15" customHeight="1">
      <c r="B81" s="231"/>
      <c r="C81" s="208" t="s">
        <v>4396</v>
      </c>
      <c r="D81" s="208"/>
      <c r="E81" s="208"/>
      <c r="F81" s="229" t="s">
        <v>4397</v>
      </c>
      <c r="G81" s="230"/>
      <c r="H81" s="208" t="s">
        <v>4398</v>
      </c>
      <c r="I81" s="208" t="s">
        <v>4393</v>
      </c>
      <c r="J81" s="208">
        <v>50</v>
      </c>
      <c r="K81" s="220"/>
    </row>
    <row r="82" spans="2:11" customFormat="1" ht="15" customHeight="1">
      <c r="B82" s="231"/>
      <c r="C82" s="208" t="s">
        <v>4399</v>
      </c>
      <c r="D82" s="208"/>
      <c r="E82" s="208"/>
      <c r="F82" s="229" t="s">
        <v>4391</v>
      </c>
      <c r="G82" s="230"/>
      <c r="H82" s="208" t="s">
        <v>4400</v>
      </c>
      <c r="I82" s="208" t="s">
        <v>4401</v>
      </c>
      <c r="J82" s="208"/>
      <c r="K82" s="220"/>
    </row>
    <row r="83" spans="2:11" customFormat="1" ht="15" customHeight="1">
      <c r="B83" s="231"/>
      <c r="C83" s="208" t="s">
        <v>4402</v>
      </c>
      <c r="D83" s="208"/>
      <c r="E83" s="208"/>
      <c r="F83" s="229" t="s">
        <v>4397</v>
      </c>
      <c r="G83" s="208"/>
      <c r="H83" s="208" t="s">
        <v>4403</v>
      </c>
      <c r="I83" s="208" t="s">
        <v>4393</v>
      </c>
      <c r="J83" s="208">
        <v>15</v>
      </c>
      <c r="K83" s="220"/>
    </row>
    <row r="84" spans="2:11" customFormat="1" ht="15" customHeight="1">
      <c r="B84" s="231"/>
      <c r="C84" s="208" t="s">
        <v>4404</v>
      </c>
      <c r="D84" s="208"/>
      <c r="E84" s="208"/>
      <c r="F84" s="229" t="s">
        <v>4397</v>
      </c>
      <c r="G84" s="208"/>
      <c r="H84" s="208" t="s">
        <v>4405</v>
      </c>
      <c r="I84" s="208" t="s">
        <v>4393</v>
      </c>
      <c r="J84" s="208">
        <v>15</v>
      </c>
      <c r="K84" s="220"/>
    </row>
    <row r="85" spans="2:11" customFormat="1" ht="15" customHeight="1">
      <c r="B85" s="231"/>
      <c r="C85" s="208" t="s">
        <v>4406</v>
      </c>
      <c r="D85" s="208"/>
      <c r="E85" s="208"/>
      <c r="F85" s="229" t="s">
        <v>4397</v>
      </c>
      <c r="G85" s="208"/>
      <c r="H85" s="208" t="s">
        <v>4407</v>
      </c>
      <c r="I85" s="208" t="s">
        <v>4393</v>
      </c>
      <c r="J85" s="208">
        <v>20</v>
      </c>
      <c r="K85" s="220"/>
    </row>
    <row r="86" spans="2:11" customFormat="1" ht="15" customHeight="1">
      <c r="B86" s="231"/>
      <c r="C86" s="208" t="s">
        <v>4408</v>
      </c>
      <c r="D86" s="208"/>
      <c r="E86" s="208"/>
      <c r="F86" s="229" t="s">
        <v>4397</v>
      </c>
      <c r="G86" s="208"/>
      <c r="H86" s="208" t="s">
        <v>4409</v>
      </c>
      <c r="I86" s="208" t="s">
        <v>4393</v>
      </c>
      <c r="J86" s="208">
        <v>20</v>
      </c>
      <c r="K86" s="220"/>
    </row>
    <row r="87" spans="2:11" customFormat="1" ht="15" customHeight="1">
      <c r="B87" s="231"/>
      <c r="C87" s="208" t="s">
        <v>4410</v>
      </c>
      <c r="D87" s="208"/>
      <c r="E87" s="208"/>
      <c r="F87" s="229" t="s">
        <v>4397</v>
      </c>
      <c r="G87" s="230"/>
      <c r="H87" s="208" t="s">
        <v>4411</v>
      </c>
      <c r="I87" s="208" t="s">
        <v>4393</v>
      </c>
      <c r="J87" s="208">
        <v>50</v>
      </c>
      <c r="K87" s="220"/>
    </row>
    <row r="88" spans="2:11" customFormat="1" ht="15" customHeight="1">
      <c r="B88" s="231"/>
      <c r="C88" s="208" t="s">
        <v>4412</v>
      </c>
      <c r="D88" s="208"/>
      <c r="E88" s="208"/>
      <c r="F88" s="229" t="s">
        <v>4397</v>
      </c>
      <c r="G88" s="230"/>
      <c r="H88" s="208" t="s">
        <v>4413</v>
      </c>
      <c r="I88" s="208" t="s">
        <v>4393</v>
      </c>
      <c r="J88" s="208">
        <v>20</v>
      </c>
      <c r="K88" s="220"/>
    </row>
    <row r="89" spans="2:11" customFormat="1" ht="15" customHeight="1">
      <c r="B89" s="231"/>
      <c r="C89" s="208" t="s">
        <v>4414</v>
      </c>
      <c r="D89" s="208"/>
      <c r="E89" s="208"/>
      <c r="F89" s="229" t="s">
        <v>4397</v>
      </c>
      <c r="G89" s="230"/>
      <c r="H89" s="208" t="s">
        <v>4415</v>
      </c>
      <c r="I89" s="208" t="s">
        <v>4393</v>
      </c>
      <c r="J89" s="208">
        <v>20</v>
      </c>
      <c r="K89" s="220"/>
    </row>
    <row r="90" spans="2:11" customFormat="1" ht="15" customHeight="1">
      <c r="B90" s="231"/>
      <c r="C90" s="208" t="s">
        <v>4416</v>
      </c>
      <c r="D90" s="208"/>
      <c r="E90" s="208"/>
      <c r="F90" s="229" t="s">
        <v>4397</v>
      </c>
      <c r="G90" s="230"/>
      <c r="H90" s="208" t="s">
        <v>4417</v>
      </c>
      <c r="I90" s="208" t="s">
        <v>4393</v>
      </c>
      <c r="J90" s="208">
        <v>50</v>
      </c>
      <c r="K90" s="220"/>
    </row>
    <row r="91" spans="2:11" customFormat="1" ht="15" customHeight="1">
      <c r="B91" s="231"/>
      <c r="C91" s="208" t="s">
        <v>4418</v>
      </c>
      <c r="D91" s="208"/>
      <c r="E91" s="208"/>
      <c r="F91" s="229" t="s">
        <v>4397</v>
      </c>
      <c r="G91" s="230"/>
      <c r="H91" s="208" t="s">
        <v>4418</v>
      </c>
      <c r="I91" s="208" t="s">
        <v>4393</v>
      </c>
      <c r="J91" s="208">
        <v>50</v>
      </c>
      <c r="K91" s="220"/>
    </row>
    <row r="92" spans="2:11" customFormat="1" ht="15" customHeight="1">
      <c r="B92" s="231"/>
      <c r="C92" s="208" t="s">
        <v>4419</v>
      </c>
      <c r="D92" s="208"/>
      <c r="E92" s="208"/>
      <c r="F92" s="229" t="s">
        <v>4397</v>
      </c>
      <c r="G92" s="230"/>
      <c r="H92" s="208" t="s">
        <v>4420</v>
      </c>
      <c r="I92" s="208" t="s">
        <v>4393</v>
      </c>
      <c r="J92" s="208">
        <v>255</v>
      </c>
      <c r="K92" s="220"/>
    </row>
    <row r="93" spans="2:11" customFormat="1" ht="15" customHeight="1">
      <c r="B93" s="231"/>
      <c r="C93" s="208" t="s">
        <v>4421</v>
      </c>
      <c r="D93" s="208"/>
      <c r="E93" s="208"/>
      <c r="F93" s="229" t="s">
        <v>4391</v>
      </c>
      <c r="G93" s="230"/>
      <c r="H93" s="208" t="s">
        <v>4422</v>
      </c>
      <c r="I93" s="208" t="s">
        <v>4423</v>
      </c>
      <c r="J93" s="208"/>
      <c r="K93" s="220"/>
    </row>
    <row r="94" spans="2:11" customFormat="1" ht="15" customHeight="1">
      <c r="B94" s="231"/>
      <c r="C94" s="208" t="s">
        <v>4424</v>
      </c>
      <c r="D94" s="208"/>
      <c r="E94" s="208"/>
      <c r="F94" s="229" t="s">
        <v>4391</v>
      </c>
      <c r="G94" s="230"/>
      <c r="H94" s="208" t="s">
        <v>4425</v>
      </c>
      <c r="I94" s="208" t="s">
        <v>4426</v>
      </c>
      <c r="J94" s="208"/>
      <c r="K94" s="220"/>
    </row>
    <row r="95" spans="2:11" customFormat="1" ht="15" customHeight="1">
      <c r="B95" s="231"/>
      <c r="C95" s="208" t="s">
        <v>4427</v>
      </c>
      <c r="D95" s="208"/>
      <c r="E95" s="208"/>
      <c r="F95" s="229" t="s">
        <v>4391</v>
      </c>
      <c r="G95" s="230"/>
      <c r="H95" s="208" t="s">
        <v>4427</v>
      </c>
      <c r="I95" s="208" t="s">
        <v>4426</v>
      </c>
      <c r="J95" s="208"/>
      <c r="K95" s="220"/>
    </row>
    <row r="96" spans="2:11" customFormat="1" ht="15" customHeight="1">
      <c r="B96" s="231"/>
      <c r="C96" s="208" t="s">
        <v>35</v>
      </c>
      <c r="D96" s="208"/>
      <c r="E96" s="208"/>
      <c r="F96" s="229" t="s">
        <v>4391</v>
      </c>
      <c r="G96" s="230"/>
      <c r="H96" s="208" t="s">
        <v>4428</v>
      </c>
      <c r="I96" s="208" t="s">
        <v>4426</v>
      </c>
      <c r="J96" s="208"/>
      <c r="K96" s="220"/>
    </row>
    <row r="97" spans="2:11" customFormat="1" ht="15" customHeight="1">
      <c r="B97" s="231"/>
      <c r="C97" s="208" t="s">
        <v>45</v>
      </c>
      <c r="D97" s="208"/>
      <c r="E97" s="208"/>
      <c r="F97" s="229" t="s">
        <v>4391</v>
      </c>
      <c r="G97" s="230"/>
      <c r="H97" s="208" t="s">
        <v>4429</v>
      </c>
      <c r="I97" s="208" t="s">
        <v>4426</v>
      </c>
      <c r="J97" s="208"/>
      <c r="K97" s="220"/>
    </row>
    <row r="98" spans="2:11" customFormat="1" ht="15" customHeight="1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>
      <c r="B102" s="219"/>
      <c r="C102" s="330" t="s">
        <v>4430</v>
      </c>
      <c r="D102" s="330"/>
      <c r="E102" s="330"/>
      <c r="F102" s="330"/>
      <c r="G102" s="330"/>
      <c r="H102" s="330"/>
      <c r="I102" s="330"/>
      <c r="J102" s="330"/>
      <c r="K102" s="220"/>
    </row>
    <row r="103" spans="2:11" customFormat="1" ht="17.25" customHeight="1">
      <c r="B103" s="219"/>
      <c r="C103" s="221" t="s">
        <v>4385</v>
      </c>
      <c r="D103" s="221"/>
      <c r="E103" s="221"/>
      <c r="F103" s="221" t="s">
        <v>4386</v>
      </c>
      <c r="G103" s="222"/>
      <c r="H103" s="221" t="s">
        <v>51</v>
      </c>
      <c r="I103" s="221" t="s">
        <v>54</v>
      </c>
      <c r="J103" s="221" t="s">
        <v>4387</v>
      </c>
      <c r="K103" s="220"/>
    </row>
    <row r="104" spans="2:11" customFormat="1" ht="17.25" customHeight="1">
      <c r="B104" s="219"/>
      <c r="C104" s="223" t="s">
        <v>4388</v>
      </c>
      <c r="D104" s="223"/>
      <c r="E104" s="223"/>
      <c r="F104" s="224" t="s">
        <v>4389</v>
      </c>
      <c r="G104" s="225"/>
      <c r="H104" s="223"/>
      <c r="I104" s="223"/>
      <c r="J104" s="223" t="s">
        <v>4390</v>
      </c>
      <c r="K104" s="220"/>
    </row>
    <row r="105" spans="2:11" customFormat="1" ht="5.25" customHeight="1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>
      <c r="B106" s="219"/>
      <c r="C106" s="208" t="s">
        <v>50</v>
      </c>
      <c r="D106" s="228"/>
      <c r="E106" s="228"/>
      <c r="F106" s="229" t="s">
        <v>4391</v>
      </c>
      <c r="G106" s="208"/>
      <c r="H106" s="208" t="s">
        <v>4431</v>
      </c>
      <c r="I106" s="208" t="s">
        <v>4393</v>
      </c>
      <c r="J106" s="208">
        <v>20</v>
      </c>
      <c r="K106" s="220"/>
    </row>
    <row r="107" spans="2:11" customFormat="1" ht="15" customHeight="1">
      <c r="B107" s="219"/>
      <c r="C107" s="208" t="s">
        <v>4394</v>
      </c>
      <c r="D107" s="208"/>
      <c r="E107" s="208"/>
      <c r="F107" s="229" t="s">
        <v>4391</v>
      </c>
      <c r="G107" s="208"/>
      <c r="H107" s="208" t="s">
        <v>4431</v>
      </c>
      <c r="I107" s="208" t="s">
        <v>4393</v>
      </c>
      <c r="J107" s="208">
        <v>120</v>
      </c>
      <c r="K107" s="220"/>
    </row>
    <row r="108" spans="2:11" customFormat="1" ht="15" customHeight="1">
      <c r="B108" s="231"/>
      <c r="C108" s="208" t="s">
        <v>4396</v>
      </c>
      <c r="D108" s="208"/>
      <c r="E108" s="208"/>
      <c r="F108" s="229" t="s">
        <v>4397</v>
      </c>
      <c r="G108" s="208"/>
      <c r="H108" s="208" t="s">
        <v>4431</v>
      </c>
      <c r="I108" s="208" t="s">
        <v>4393</v>
      </c>
      <c r="J108" s="208">
        <v>50</v>
      </c>
      <c r="K108" s="220"/>
    </row>
    <row r="109" spans="2:11" customFormat="1" ht="15" customHeight="1">
      <c r="B109" s="231"/>
      <c r="C109" s="208" t="s">
        <v>4399</v>
      </c>
      <c r="D109" s="208"/>
      <c r="E109" s="208"/>
      <c r="F109" s="229" t="s">
        <v>4391</v>
      </c>
      <c r="G109" s="208"/>
      <c r="H109" s="208" t="s">
        <v>4431</v>
      </c>
      <c r="I109" s="208" t="s">
        <v>4401</v>
      </c>
      <c r="J109" s="208"/>
      <c r="K109" s="220"/>
    </row>
    <row r="110" spans="2:11" customFormat="1" ht="15" customHeight="1">
      <c r="B110" s="231"/>
      <c r="C110" s="208" t="s">
        <v>4410</v>
      </c>
      <c r="D110" s="208"/>
      <c r="E110" s="208"/>
      <c r="F110" s="229" t="s">
        <v>4397</v>
      </c>
      <c r="G110" s="208"/>
      <c r="H110" s="208" t="s">
        <v>4431</v>
      </c>
      <c r="I110" s="208" t="s">
        <v>4393</v>
      </c>
      <c r="J110" s="208">
        <v>50</v>
      </c>
      <c r="K110" s="220"/>
    </row>
    <row r="111" spans="2:11" customFormat="1" ht="15" customHeight="1">
      <c r="B111" s="231"/>
      <c r="C111" s="208" t="s">
        <v>4418</v>
      </c>
      <c r="D111" s="208"/>
      <c r="E111" s="208"/>
      <c r="F111" s="229" t="s">
        <v>4397</v>
      </c>
      <c r="G111" s="208"/>
      <c r="H111" s="208" t="s">
        <v>4431</v>
      </c>
      <c r="I111" s="208" t="s">
        <v>4393</v>
      </c>
      <c r="J111" s="208">
        <v>50</v>
      </c>
      <c r="K111" s="220"/>
    </row>
    <row r="112" spans="2:11" customFormat="1" ht="15" customHeight="1">
      <c r="B112" s="231"/>
      <c r="C112" s="208" t="s">
        <v>4416</v>
      </c>
      <c r="D112" s="208"/>
      <c r="E112" s="208"/>
      <c r="F112" s="229" t="s">
        <v>4397</v>
      </c>
      <c r="G112" s="208"/>
      <c r="H112" s="208" t="s">
        <v>4431</v>
      </c>
      <c r="I112" s="208" t="s">
        <v>4393</v>
      </c>
      <c r="J112" s="208">
        <v>50</v>
      </c>
      <c r="K112" s="220"/>
    </row>
    <row r="113" spans="2:11" customFormat="1" ht="15" customHeight="1">
      <c r="B113" s="231"/>
      <c r="C113" s="208" t="s">
        <v>50</v>
      </c>
      <c r="D113" s="208"/>
      <c r="E113" s="208"/>
      <c r="F113" s="229" t="s">
        <v>4391</v>
      </c>
      <c r="G113" s="208"/>
      <c r="H113" s="208" t="s">
        <v>4432</v>
      </c>
      <c r="I113" s="208" t="s">
        <v>4393</v>
      </c>
      <c r="J113" s="208">
        <v>20</v>
      </c>
      <c r="K113" s="220"/>
    </row>
    <row r="114" spans="2:11" customFormat="1" ht="15" customHeight="1">
      <c r="B114" s="231"/>
      <c r="C114" s="208" t="s">
        <v>4433</v>
      </c>
      <c r="D114" s="208"/>
      <c r="E114" s="208"/>
      <c r="F114" s="229" t="s">
        <v>4391</v>
      </c>
      <c r="G114" s="208"/>
      <c r="H114" s="208" t="s">
        <v>4434</v>
      </c>
      <c r="I114" s="208" t="s">
        <v>4393</v>
      </c>
      <c r="J114" s="208">
        <v>120</v>
      </c>
      <c r="K114" s="220"/>
    </row>
    <row r="115" spans="2:11" customFormat="1" ht="15" customHeight="1">
      <c r="B115" s="231"/>
      <c r="C115" s="208" t="s">
        <v>35</v>
      </c>
      <c r="D115" s="208"/>
      <c r="E115" s="208"/>
      <c r="F115" s="229" t="s">
        <v>4391</v>
      </c>
      <c r="G115" s="208"/>
      <c r="H115" s="208" t="s">
        <v>4435</v>
      </c>
      <c r="I115" s="208" t="s">
        <v>4426</v>
      </c>
      <c r="J115" s="208"/>
      <c r="K115" s="220"/>
    </row>
    <row r="116" spans="2:11" customFormat="1" ht="15" customHeight="1">
      <c r="B116" s="231"/>
      <c r="C116" s="208" t="s">
        <v>45</v>
      </c>
      <c r="D116" s="208"/>
      <c r="E116" s="208"/>
      <c r="F116" s="229" t="s">
        <v>4391</v>
      </c>
      <c r="G116" s="208"/>
      <c r="H116" s="208" t="s">
        <v>4436</v>
      </c>
      <c r="I116" s="208" t="s">
        <v>4426</v>
      </c>
      <c r="J116" s="208"/>
      <c r="K116" s="220"/>
    </row>
    <row r="117" spans="2:11" customFormat="1" ht="15" customHeight="1">
      <c r="B117" s="231"/>
      <c r="C117" s="208" t="s">
        <v>54</v>
      </c>
      <c r="D117" s="208"/>
      <c r="E117" s="208"/>
      <c r="F117" s="229" t="s">
        <v>4391</v>
      </c>
      <c r="G117" s="208"/>
      <c r="H117" s="208" t="s">
        <v>4437</v>
      </c>
      <c r="I117" s="208" t="s">
        <v>4438</v>
      </c>
      <c r="J117" s="208"/>
      <c r="K117" s="220"/>
    </row>
    <row r="118" spans="2:11" customFormat="1" ht="15" customHeight="1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>
      <c r="B122" s="245"/>
      <c r="C122" s="328" t="s">
        <v>4439</v>
      </c>
      <c r="D122" s="328"/>
      <c r="E122" s="328"/>
      <c r="F122" s="328"/>
      <c r="G122" s="328"/>
      <c r="H122" s="328"/>
      <c r="I122" s="328"/>
      <c r="J122" s="328"/>
      <c r="K122" s="246"/>
    </row>
    <row r="123" spans="2:11" customFormat="1" ht="17.25" customHeight="1">
      <c r="B123" s="247"/>
      <c r="C123" s="221" t="s">
        <v>4385</v>
      </c>
      <c r="D123" s="221"/>
      <c r="E123" s="221"/>
      <c r="F123" s="221" t="s">
        <v>4386</v>
      </c>
      <c r="G123" s="222"/>
      <c r="H123" s="221" t="s">
        <v>51</v>
      </c>
      <c r="I123" s="221" t="s">
        <v>54</v>
      </c>
      <c r="J123" s="221" t="s">
        <v>4387</v>
      </c>
      <c r="K123" s="248"/>
    </row>
    <row r="124" spans="2:11" customFormat="1" ht="17.25" customHeight="1">
      <c r="B124" s="247"/>
      <c r="C124" s="223" t="s">
        <v>4388</v>
      </c>
      <c r="D124" s="223"/>
      <c r="E124" s="223"/>
      <c r="F124" s="224" t="s">
        <v>4389</v>
      </c>
      <c r="G124" s="225"/>
      <c r="H124" s="223"/>
      <c r="I124" s="223"/>
      <c r="J124" s="223" t="s">
        <v>4390</v>
      </c>
      <c r="K124" s="248"/>
    </row>
    <row r="125" spans="2:11" customFormat="1" ht="5.25" customHeight="1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>
      <c r="B126" s="249"/>
      <c r="C126" s="208" t="s">
        <v>4394</v>
      </c>
      <c r="D126" s="228"/>
      <c r="E126" s="228"/>
      <c r="F126" s="229" t="s">
        <v>4391</v>
      </c>
      <c r="G126" s="208"/>
      <c r="H126" s="208" t="s">
        <v>4431</v>
      </c>
      <c r="I126" s="208" t="s">
        <v>4393</v>
      </c>
      <c r="J126" s="208">
        <v>120</v>
      </c>
      <c r="K126" s="252"/>
    </row>
    <row r="127" spans="2:11" customFormat="1" ht="15" customHeight="1">
      <c r="B127" s="249"/>
      <c r="C127" s="208" t="s">
        <v>4440</v>
      </c>
      <c r="D127" s="208"/>
      <c r="E127" s="208"/>
      <c r="F127" s="229" t="s">
        <v>4391</v>
      </c>
      <c r="G127" s="208"/>
      <c r="H127" s="208" t="s">
        <v>4441</v>
      </c>
      <c r="I127" s="208" t="s">
        <v>4393</v>
      </c>
      <c r="J127" s="208" t="s">
        <v>4442</v>
      </c>
      <c r="K127" s="252"/>
    </row>
    <row r="128" spans="2:11" customFormat="1" ht="15" customHeight="1">
      <c r="B128" s="249"/>
      <c r="C128" s="208" t="s">
        <v>82</v>
      </c>
      <c r="D128" s="208"/>
      <c r="E128" s="208"/>
      <c r="F128" s="229" t="s">
        <v>4391</v>
      </c>
      <c r="G128" s="208"/>
      <c r="H128" s="208" t="s">
        <v>4443</v>
      </c>
      <c r="I128" s="208" t="s">
        <v>4393</v>
      </c>
      <c r="J128" s="208" t="s">
        <v>4442</v>
      </c>
      <c r="K128" s="252"/>
    </row>
    <row r="129" spans="2:11" customFormat="1" ht="15" customHeight="1">
      <c r="B129" s="249"/>
      <c r="C129" s="208" t="s">
        <v>4402</v>
      </c>
      <c r="D129" s="208"/>
      <c r="E129" s="208"/>
      <c r="F129" s="229" t="s">
        <v>4397</v>
      </c>
      <c r="G129" s="208"/>
      <c r="H129" s="208" t="s">
        <v>4403</v>
      </c>
      <c r="I129" s="208" t="s">
        <v>4393</v>
      </c>
      <c r="J129" s="208">
        <v>15</v>
      </c>
      <c r="K129" s="252"/>
    </row>
    <row r="130" spans="2:11" customFormat="1" ht="15" customHeight="1">
      <c r="B130" s="249"/>
      <c r="C130" s="208" t="s">
        <v>4404</v>
      </c>
      <c r="D130" s="208"/>
      <c r="E130" s="208"/>
      <c r="F130" s="229" t="s">
        <v>4397</v>
      </c>
      <c r="G130" s="208"/>
      <c r="H130" s="208" t="s">
        <v>4405</v>
      </c>
      <c r="I130" s="208" t="s">
        <v>4393</v>
      </c>
      <c r="J130" s="208">
        <v>15</v>
      </c>
      <c r="K130" s="252"/>
    </row>
    <row r="131" spans="2:11" customFormat="1" ht="15" customHeight="1">
      <c r="B131" s="249"/>
      <c r="C131" s="208" t="s">
        <v>4406</v>
      </c>
      <c r="D131" s="208"/>
      <c r="E131" s="208"/>
      <c r="F131" s="229" t="s">
        <v>4397</v>
      </c>
      <c r="G131" s="208"/>
      <c r="H131" s="208" t="s">
        <v>4407</v>
      </c>
      <c r="I131" s="208" t="s">
        <v>4393</v>
      </c>
      <c r="J131" s="208">
        <v>20</v>
      </c>
      <c r="K131" s="252"/>
    </row>
    <row r="132" spans="2:11" customFormat="1" ht="15" customHeight="1">
      <c r="B132" s="249"/>
      <c r="C132" s="208" t="s">
        <v>4408</v>
      </c>
      <c r="D132" s="208"/>
      <c r="E132" s="208"/>
      <c r="F132" s="229" t="s">
        <v>4397</v>
      </c>
      <c r="G132" s="208"/>
      <c r="H132" s="208" t="s">
        <v>4409</v>
      </c>
      <c r="I132" s="208" t="s">
        <v>4393</v>
      </c>
      <c r="J132" s="208">
        <v>20</v>
      </c>
      <c r="K132" s="252"/>
    </row>
    <row r="133" spans="2:11" customFormat="1" ht="15" customHeight="1">
      <c r="B133" s="249"/>
      <c r="C133" s="208" t="s">
        <v>4396</v>
      </c>
      <c r="D133" s="208"/>
      <c r="E133" s="208"/>
      <c r="F133" s="229" t="s">
        <v>4397</v>
      </c>
      <c r="G133" s="208"/>
      <c r="H133" s="208" t="s">
        <v>4431</v>
      </c>
      <c r="I133" s="208" t="s">
        <v>4393</v>
      </c>
      <c r="J133" s="208">
        <v>50</v>
      </c>
      <c r="K133" s="252"/>
    </row>
    <row r="134" spans="2:11" customFormat="1" ht="15" customHeight="1">
      <c r="B134" s="249"/>
      <c r="C134" s="208" t="s">
        <v>4410</v>
      </c>
      <c r="D134" s="208"/>
      <c r="E134" s="208"/>
      <c r="F134" s="229" t="s">
        <v>4397</v>
      </c>
      <c r="G134" s="208"/>
      <c r="H134" s="208" t="s">
        <v>4431</v>
      </c>
      <c r="I134" s="208" t="s">
        <v>4393</v>
      </c>
      <c r="J134" s="208">
        <v>50</v>
      </c>
      <c r="K134" s="252"/>
    </row>
    <row r="135" spans="2:11" customFormat="1" ht="15" customHeight="1">
      <c r="B135" s="249"/>
      <c r="C135" s="208" t="s">
        <v>4416</v>
      </c>
      <c r="D135" s="208"/>
      <c r="E135" s="208"/>
      <c r="F135" s="229" t="s">
        <v>4397</v>
      </c>
      <c r="G135" s="208"/>
      <c r="H135" s="208" t="s">
        <v>4431</v>
      </c>
      <c r="I135" s="208" t="s">
        <v>4393</v>
      </c>
      <c r="J135" s="208">
        <v>50</v>
      </c>
      <c r="K135" s="252"/>
    </row>
    <row r="136" spans="2:11" customFormat="1" ht="15" customHeight="1">
      <c r="B136" s="249"/>
      <c r="C136" s="208" t="s">
        <v>4418</v>
      </c>
      <c r="D136" s="208"/>
      <c r="E136" s="208"/>
      <c r="F136" s="229" t="s">
        <v>4397</v>
      </c>
      <c r="G136" s="208"/>
      <c r="H136" s="208" t="s">
        <v>4431</v>
      </c>
      <c r="I136" s="208" t="s">
        <v>4393</v>
      </c>
      <c r="J136" s="208">
        <v>50</v>
      </c>
      <c r="K136" s="252"/>
    </row>
    <row r="137" spans="2:11" customFormat="1" ht="15" customHeight="1">
      <c r="B137" s="249"/>
      <c r="C137" s="208" t="s">
        <v>4419</v>
      </c>
      <c r="D137" s="208"/>
      <c r="E137" s="208"/>
      <c r="F137" s="229" t="s">
        <v>4397</v>
      </c>
      <c r="G137" s="208"/>
      <c r="H137" s="208" t="s">
        <v>4444</v>
      </c>
      <c r="I137" s="208" t="s">
        <v>4393</v>
      </c>
      <c r="J137" s="208">
        <v>255</v>
      </c>
      <c r="K137" s="252"/>
    </row>
    <row r="138" spans="2:11" customFormat="1" ht="15" customHeight="1">
      <c r="B138" s="249"/>
      <c r="C138" s="208" t="s">
        <v>4421</v>
      </c>
      <c r="D138" s="208"/>
      <c r="E138" s="208"/>
      <c r="F138" s="229" t="s">
        <v>4391</v>
      </c>
      <c r="G138" s="208"/>
      <c r="H138" s="208" t="s">
        <v>4445</v>
      </c>
      <c r="I138" s="208" t="s">
        <v>4423</v>
      </c>
      <c r="J138" s="208"/>
      <c r="K138" s="252"/>
    </row>
    <row r="139" spans="2:11" customFormat="1" ht="15" customHeight="1">
      <c r="B139" s="249"/>
      <c r="C139" s="208" t="s">
        <v>4424</v>
      </c>
      <c r="D139" s="208"/>
      <c r="E139" s="208"/>
      <c r="F139" s="229" t="s">
        <v>4391</v>
      </c>
      <c r="G139" s="208"/>
      <c r="H139" s="208" t="s">
        <v>4446</v>
      </c>
      <c r="I139" s="208" t="s">
        <v>4426</v>
      </c>
      <c r="J139" s="208"/>
      <c r="K139" s="252"/>
    </row>
    <row r="140" spans="2:11" customFormat="1" ht="15" customHeight="1">
      <c r="B140" s="249"/>
      <c r="C140" s="208" t="s">
        <v>4427</v>
      </c>
      <c r="D140" s="208"/>
      <c r="E140" s="208"/>
      <c r="F140" s="229" t="s">
        <v>4391</v>
      </c>
      <c r="G140" s="208"/>
      <c r="H140" s="208" t="s">
        <v>4427</v>
      </c>
      <c r="I140" s="208" t="s">
        <v>4426</v>
      </c>
      <c r="J140" s="208"/>
      <c r="K140" s="252"/>
    </row>
    <row r="141" spans="2:11" customFormat="1" ht="15" customHeight="1">
      <c r="B141" s="249"/>
      <c r="C141" s="208" t="s">
        <v>35</v>
      </c>
      <c r="D141" s="208"/>
      <c r="E141" s="208"/>
      <c r="F141" s="229" t="s">
        <v>4391</v>
      </c>
      <c r="G141" s="208"/>
      <c r="H141" s="208" t="s">
        <v>4447</v>
      </c>
      <c r="I141" s="208" t="s">
        <v>4426</v>
      </c>
      <c r="J141" s="208"/>
      <c r="K141" s="252"/>
    </row>
    <row r="142" spans="2:11" customFormat="1" ht="15" customHeight="1">
      <c r="B142" s="249"/>
      <c r="C142" s="208" t="s">
        <v>4448</v>
      </c>
      <c r="D142" s="208"/>
      <c r="E142" s="208"/>
      <c r="F142" s="229" t="s">
        <v>4391</v>
      </c>
      <c r="G142" s="208"/>
      <c r="H142" s="208" t="s">
        <v>4449</v>
      </c>
      <c r="I142" s="208" t="s">
        <v>4426</v>
      </c>
      <c r="J142" s="208"/>
      <c r="K142" s="252"/>
    </row>
    <row r="143" spans="2:11" customFormat="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>
      <c r="B147" s="219"/>
      <c r="C147" s="330" t="s">
        <v>4450</v>
      </c>
      <c r="D147" s="330"/>
      <c r="E147" s="330"/>
      <c r="F147" s="330"/>
      <c r="G147" s="330"/>
      <c r="H147" s="330"/>
      <c r="I147" s="330"/>
      <c r="J147" s="330"/>
      <c r="K147" s="220"/>
    </row>
    <row r="148" spans="2:11" customFormat="1" ht="17.25" customHeight="1">
      <c r="B148" s="219"/>
      <c r="C148" s="221" t="s">
        <v>4385</v>
      </c>
      <c r="D148" s="221"/>
      <c r="E148" s="221"/>
      <c r="F148" s="221" t="s">
        <v>4386</v>
      </c>
      <c r="G148" s="222"/>
      <c r="H148" s="221" t="s">
        <v>51</v>
      </c>
      <c r="I148" s="221" t="s">
        <v>54</v>
      </c>
      <c r="J148" s="221" t="s">
        <v>4387</v>
      </c>
      <c r="K148" s="220"/>
    </row>
    <row r="149" spans="2:11" customFormat="1" ht="17.25" customHeight="1">
      <c r="B149" s="219"/>
      <c r="C149" s="223" t="s">
        <v>4388</v>
      </c>
      <c r="D149" s="223"/>
      <c r="E149" s="223"/>
      <c r="F149" s="224" t="s">
        <v>4389</v>
      </c>
      <c r="G149" s="225"/>
      <c r="H149" s="223"/>
      <c r="I149" s="223"/>
      <c r="J149" s="223" t="s">
        <v>4390</v>
      </c>
      <c r="K149" s="220"/>
    </row>
    <row r="150" spans="2:11" customFormat="1" ht="5.25" customHeight="1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>
      <c r="B151" s="231"/>
      <c r="C151" s="256" t="s">
        <v>4394</v>
      </c>
      <c r="D151" s="208"/>
      <c r="E151" s="208"/>
      <c r="F151" s="257" t="s">
        <v>4391</v>
      </c>
      <c r="G151" s="208"/>
      <c r="H151" s="256" t="s">
        <v>4431</v>
      </c>
      <c r="I151" s="256" t="s">
        <v>4393</v>
      </c>
      <c r="J151" s="256">
        <v>120</v>
      </c>
      <c r="K151" s="252"/>
    </row>
    <row r="152" spans="2:11" customFormat="1" ht="15" customHeight="1">
      <c r="B152" s="231"/>
      <c r="C152" s="256" t="s">
        <v>4440</v>
      </c>
      <c r="D152" s="208"/>
      <c r="E152" s="208"/>
      <c r="F152" s="257" t="s">
        <v>4391</v>
      </c>
      <c r="G152" s="208"/>
      <c r="H152" s="256" t="s">
        <v>4451</v>
      </c>
      <c r="I152" s="256" t="s">
        <v>4393</v>
      </c>
      <c r="J152" s="256" t="s">
        <v>4442</v>
      </c>
      <c r="K152" s="252"/>
    </row>
    <row r="153" spans="2:11" customFormat="1" ht="15" customHeight="1">
      <c r="B153" s="231"/>
      <c r="C153" s="256" t="s">
        <v>82</v>
      </c>
      <c r="D153" s="208"/>
      <c r="E153" s="208"/>
      <c r="F153" s="257" t="s">
        <v>4391</v>
      </c>
      <c r="G153" s="208"/>
      <c r="H153" s="256" t="s">
        <v>4452</v>
      </c>
      <c r="I153" s="256" t="s">
        <v>4393</v>
      </c>
      <c r="J153" s="256" t="s">
        <v>4442</v>
      </c>
      <c r="K153" s="252"/>
    </row>
    <row r="154" spans="2:11" customFormat="1" ht="15" customHeight="1">
      <c r="B154" s="231"/>
      <c r="C154" s="256" t="s">
        <v>4396</v>
      </c>
      <c r="D154" s="208"/>
      <c r="E154" s="208"/>
      <c r="F154" s="257" t="s">
        <v>4397</v>
      </c>
      <c r="G154" s="208"/>
      <c r="H154" s="256" t="s">
        <v>4431</v>
      </c>
      <c r="I154" s="256" t="s">
        <v>4393</v>
      </c>
      <c r="J154" s="256">
        <v>50</v>
      </c>
      <c r="K154" s="252"/>
    </row>
    <row r="155" spans="2:11" customFormat="1" ht="15" customHeight="1">
      <c r="B155" s="231"/>
      <c r="C155" s="256" t="s">
        <v>4399</v>
      </c>
      <c r="D155" s="208"/>
      <c r="E155" s="208"/>
      <c r="F155" s="257" t="s">
        <v>4391</v>
      </c>
      <c r="G155" s="208"/>
      <c r="H155" s="256" t="s">
        <v>4431</v>
      </c>
      <c r="I155" s="256" t="s">
        <v>4401</v>
      </c>
      <c r="J155" s="256"/>
      <c r="K155" s="252"/>
    </row>
    <row r="156" spans="2:11" customFormat="1" ht="15" customHeight="1">
      <c r="B156" s="231"/>
      <c r="C156" s="256" t="s">
        <v>4410</v>
      </c>
      <c r="D156" s="208"/>
      <c r="E156" s="208"/>
      <c r="F156" s="257" t="s">
        <v>4397</v>
      </c>
      <c r="G156" s="208"/>
      <c r="H156" s="256" t="s">
        <v>4431</v>
      </c>
      <c r="I156" s="256" t="s">
        <v>4393</v>
      </c>
      <c r="J156" s="256">
        <v>50</v>
      </c>
      <c r="K156" s="252"/>
    </row>
    <row r="157" spans="2:11" customFormat="1" ht="15" customHeight="1">
      <c r="B157" s="231"/>
      <c r="C157" s="256" t="s">
        <v>4418</v>
      </c>
      <c r="D157" s="208"/>
      <c r="E157" s="208"/>
      <c r="F157" s="257" t="s">
        <v>4397</v>
      </c>
      <c r="G157" s="208"/>
      <c r="H157" s="256" t="s">
        <v>4431</v>
      </c>
      <c r="I157" s="256" t="s">
        <v>4393</v>
      </c>
      <c r="J157" s="256">
        <v>50</v>
      </c>
      <c r="K157" s="252"/>
    </row>
    <row r="158" spans="2:11" customFormat="1" ht="15" customHeight="1">
      <c r="B158" s="231"/>
      <c r="C158" s="256" t="s">
        <v>4416</v>
      </c>
      <c r="D158" s="208"/>
      <c r="E158" s="208"/>
      <c r="F158" s="257" t="s">
        <v>4397</v>
      </c>
      <c r="G158" s="208"/>
      <c r="H158" s="256" t="s">
        <v>4431</v>
      </c>
      <c r="I158" s="256" t="s">
        <v>4393</v>
      </c>
      <c r="J158" s="256">
        <v>50</v>
      </c>
      <c r="K158" s="252"/>
    </row>
    <row r="159" spans="2:11" customFormat="1" ht="15" customHeight="1">
      <c r="B159" s="231"/>
      <c r="C159" s="256" t="s">
        <v>137</v>
      </c>
      <c r="D159" s="208"/>
      <c r="E159" s="208"/>
      <c r="F159" s="257" t="s">
        <v>4391</v>
      </c>
      <c r="G159" s="208"/>
      <c r="H159" s="256" t="s">
        <v>4453</v>
      </c>
      <c r="I159" s="256" t="s">
        <v>4393</v>
      </c>
      <c r="J159" s="256" t="s">
        <v>4454</v>
      </c>
      <c r="K159" s="252"/>
    </row>
    <row r="160" spans="2:11" customFormat="1" ht="15" customHeight="1">
      <c r="B160" s="231"/>
      <c r="C160" s="256" t="s">
        <v>4455</v>
      </c>
      <c r="D160" s="208"/>
      <c r="E160" s="208"/>
      <c r="F160" s="257" t="s">
        <v>4391</v>
      </c>
      <c r="G160" s="208"/>
      <c r="H160" s="256" t="s">
        <v>4456</v>
      </c>
      <c r="I160" s="256" t="s">
        <v>4426</v>
      </c>
      <c r="J160" s="256"/>
      <c r="K160" s="252"/>
    </row>
    <row r="161" spans="2:11" customFormat="1" ht="15" customHeight="1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>
      <c r="B165" s="200"/>
      <c r="C165" s="328" t="s">
        <v>4457</v>
      </c>
      <c r="D165" s="328"/>
      <c r="E165" s="328"/>
      <c r="F165" s="328"/>
      <c r="G165" s="328"/>
      <c r="H165" s="328"/>
      <c r="I165" s="328"/>
      <c r="J165" s="328"/>
      <c r="K165" s="201"/>
    </row>
    <row r="166" spans="2:11" customFormat="1" ht="17.25" customHeight="1">
      <c r="B166" s="200"/>
      <c r="C166" s="221" t="s">
        <v>4385</v>
      </c>
      <c r="D166" s="221"/>
      <c r="E166" s="221"/>
      <c r="F166" s="221" t="s">
        <v>4386</v>
      </c>
      <c r="G166" s="261"/>
      <c r="H166" s="262" t="s">
        <v>51</v>
      </c>
      <c r="I166" s="262" t="s">
        <v>54</v>
      </c>
      <c r="J166" s="221" t="s">
        <v>4387</v>
      </c>
      <c r="K166" s="201"/>
    </row>
    <row r="167" spans="2:11" customFormat="1" ht="17.25" customHeight="1">
      <c r="B167" s="202"/>
      <c r="C167" s="223" t="s">
        <v>4388</v>
      </c>
      <c r="D167" s="223"/>
      <c r="E167" s="223"/>
      <c r="F167" s="224" t="s">
        <v>4389</v>
      </c>
      <c r="G167" s="263"/>
      <c r="H167" s="264"/>
      <c r="I167" s="264"/>
      <c r="J167" s="223" t="s">
        <v>4390</v>
      </c>
      <c r="K167" s="203"/>
    </row>
    <row r="168" spans="2:11" customFormat="1" ht="5.25" customHeight="1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>
      <c r="B169" s="231"/>
      <c r="C169" s="208" t="s">
        <v>4394</v>
      </c>
      <c r="D169" s="208"/>
      <c r="E169" s="208"/>
      <c r="F169" s="229" t="s">
        <v>4391</v>
      </c>
      <c r="G169" s="208"/>
      <c r="H169" s="208" t="s">
        <v>4431</v>
      </c>
      <c r="I169" s="208" t="s">
        <v>4393</v>
      </c>
      <c r="J169" s="208">
        <v>120</v>
      </c>
      <c r="K169" s="252"/>
    </row>
    <row r="170" spans="2:11" customFormat="1" ht="15" customHeight="1">
      <c r="B170" s="231"/>
      <c r="C170" s="208" t="s">
        <v>4440</v>
      </c>
      <c r="D170" s="208"/>
      <c r="E170" s="208"/>
      <c r="F170" s="229" t="s">
        <v>4391</v>
      </c>
      <c r="G170" s="208"/>
      <c r="H170" s="208" t="s">
        <v>4441</v>
      </c>
      <c r="I170" s="208" t="s">
        <v>4393</v>
      </c>
      <c r="J170" s="208" t="s">
        <v>4442</v>
      </c>
      <c r="K170" s="252"/>
    </row>
    <row r="171" spans="2:11" customFormat="1" ht="15" customHeight="1">
      <c r="B171" s="231"/>
      <c r="C171" s="208" t="s">
        <v>82</v>
      </c>
      <c r="D171" s="208"/>
      <c r="E171" s="208"/>
      <c r="F171" s="229" t="s">
        <v>4391</v>
      </c>
      <c r="G171" s="208"/>
      <c r="H171" s="208" t="s">
        <v>4458</v>
      </c>
      <c r="I171" s="208" t="s">
        <v>4393</v>
      </c>
      <c r="J171" s="208" t="s">
        <v>4442</v>
      </c>
      <c r="K171" s="252"/>
    </row>
    <row r="172" spans="2:11" customFormat="1" ht="15" customHeight="1">
      <c r="B172" s="231"/>
      <c r="C172" s="208" t="s">
        <v>4396</v>
      </c>
      <c r="D172" s="208"/>
      <c r="E172" s="208"/>
      <c r="F172" s="229" t="s">
        <v>4397</v>
      </c>
      <c r="G172" s="208"/>
      <c r="H172" s="208" t="s">
        <v>4458</v>
      </c>
      <c r="I172" s="208" t="s">
        <v>4393</v>
      </c>
      <c r="J172" s="208">
        <v>50</v>
      </c>
      <c r="K172" s="252"/>
    </row>
    <row r="173" spans="2:11" customFormat="1" ht="15" customHeight="1">
      <c r="B173" s="231"/>
      <c r="C173" s="208" t="s">
        <v>4399</v>
      </c>
      <c r="D173" s="208"/>
      <c r="E173" s="208"/>
      <c r="F173" s="229" t="s">
        <v>4391</v>
      </c>
      <c r="G173" s="208"/>
      <c r="H173" s="208" t="s">
        <v>4458</v>
      </c>
      <c r="I173" s="208" t="s">
        <v>4401</v>
      </c>
      <c r="J173" s="208"/>
      <c r="K173" s="252"/>
    </row>
    <row r="174" spans="2:11" customFormat="1" ht="15" customHeight="1">
      <c r="B174" s="231"/>
      <c r="C174" s="208" t="s">
        <v>4410</v>
      </c>
      <c r="D174" s="208"/>
      <c r="E174" s="208"/>
      <c r="F174" s="229" t="s">
        <v>4397</v>
      </c>
      <c r="G174" s="208"/>
      <c r="H174" s="208" t="s">
        <v>4458</v>
      </c>
      <c r="I174" s="208" t="s">
        <v>4393</v>
      </c>
      <c r="J174" s="208">
        <v>50</v>
      </c>
      <c r="K174" s="252"/>
    </row>
    <row r="175" spans="2:11" customFormat="1" ht="15" customHeight="1">
      <c r="B175" s="231"/>
      <c r="C175" s="208" t="s">
        <v>4418</v>
      </c>
      <c r="D175" s="208"/>
      <c r="E175" s="208"/>
      <c r="F175" s="229" t="s">
        <v>4397</v>
      </c>
      <c r="G175" s="208"/>
      <c r="H175" s="208" t="s">
        <v>4458</v>
      </c>
      <c r="I175" s="208" t="s">
        <v>4393</v>
      </c>
      <c r="J175" s="208">
        <v>50</v>
      </c>
      <c r="K175" s="252"/>
    </row>
    <row r="176" spans="2:11" customFormat="1" ht="15" customHeight="1">
      <c r="B176" s="231"/>
      <c r="C176" s="208" t="s">
        <v>4416</v>
      </c>
      <c r="D176" s="208"/>
      <c r="E176" s="208"/>
      <c r="F176" s="229" t="s">
        <v>4397</v>
      </c>
      <c r="G176" s="208"/>
      <c r="H176" s="208" t="s">
        <v>4458</v>
      </c>
      <c r="I176" s="208" t="s">
        <v>4393</v>
      </c>
      <c r="J176" s="208">
        <v>50</v>
      </c>
      <c r="K176" s="252"/>
    </row>
    <row r="177" spans="2:11" customFormat="1" ht="15" customHeight="1">
      <c r="B177" s="231"/>
      <c r="C177" s="208" t="s">
        <v>170</v>
      </c>
      <c r="D177" s="208"/>
      <c r="E177" s="208"/>
      <c r="F177" s="229" t="s">
        <v>4391</v>
      </c>
      <c r="G177" s="208"/>
      <c r="H177" s="208" t="s">
        <v>4459</v>
      </c>
      <c r="I177" s="208" t="s">
        <v>4460</v>
      </c>
      <c r="J177" s="208"/>
      <c r="K177" s="252"/>
    </row>
    <row r="178" spans="2:11" customFormat="1" ht="15" customHeight="1">
      <c r="B178" s="231"/>
      <c r="C178" s="208" t="s">
        <v>54</v>
      </c>
      <c r="D178" s="208"/>
      <c r="E178" s="208"/>
      <c r="F178" s="229" t="s">
        <v>4391</v>
      </c>
      <c r="G178" s="208"/>
      <c r="H178" s="208" t="s">
        <v>4461</v>
      </c>
      <c r="I178" s="208" t="s">
        <v>4462</v>
      </c>
      <c r="J178" s="208">
        <v>1</v>
      </c>
      <c r="K178" s="252"/>
    </row>
    <row r="179" spans="2:11" customFormat="1" ht="15" customHeight="1">
      <c r="B179" s="231"/>
      <c r="C179" s="208" t="s">
        <v>50</v>
      </c>
      <c r="D179" s="208"/>
      <c r="E179" s="208"/>
      <c r="F179" s="229" t="s">
        <v>4391</v>
      </c>
      <c r="G179" s="208"/>
      <c r="H179" s="208" t="s">
        <v>4463</v>
      </c>
      <c r="I179" s="208" t="s">
        <v>4393</v>
      </c>
      <c r="J179" s="208">
        <v>20</v>
      </c>
      <c r="K179" s="252"/>
    </row>
    <row r="180" spans="2:11" customFormat="1" ht="15" customHeight="1">
      <c r="B180" s="231"/>
      <c r="C180" s="208" t="s">
        <v>51</v>
      </c>
      <c r="D180" s="208"/>
      <c r="E180" s="208"/>
      <c r="F180" s="229" t="s">
        <v>4391</v>
      </c>
      <c r="G180" s="208"/>
      <c r="H180" s="208" t="s">
        <v>4464</v>
      </c>
      <c r="I180" s="208" t="s">
        <v>4393</v>
      </c>
      <c r="J180" s="208">
        <v>255</v>
      </c>
      <c r="K180" s="252"/>
    </row>
    <row r="181" spans="2:11" customFormat="1" ht="15" customHeight="1">
      <c r="B181" s="231"/>
      <c r="C181" s="208" t="s">
        <v>171</v>
      </c>
      <c r="D181" s="208"/>
      <c r="E181" s="208"/>
      <c r="F181" s="229" t="s">
        <v>4391</v>
      </c>
      <c r="G181" s="208"/>
      <c r="H181" s="208" t="s">
        <v>4355</v>
      </c>
      <c r="I181" s="208" t="s">
        <v>4393</v>
      </c>
      <c r="J181" s="208">
        <v>10</v>
      </c>
      <c r="K181" s="252"/>
    </row>
    <row r="182" spans="2:11" customFormat="1" ht="15" customHeight="1">
      <c r="B182" s="231"/>
      <c r="C182" s="208" t="s">
        <v>172</v>
      </c>
      <c r="D182" s="208"/>
      <c r="E182" s="208"/>
      <c r="F182" s="229" t="s">
        <v>4391</v>
      </c>
      <c r="G182" s="208"/>
      <c r="H182" s="208" t="s">
        <v>4465</v>
      </c>
      <c r="I182" s="208" t="s">
        <v>4426</v>
      </c>
      <c r="J182" s="208"/>
      <c r="K182" s="252"/>
    </row>
    <row r="183" spans="2:11" customFormat="1" ht="15" customHeight="1">
      <c r="B183" s="231"/>
      <c r="C183" s="208" t="s">
        <v>4466</v>
      </c>
      <c r="D183" s="208"/>
      <c r="E183" s="208"/>
      <c r="F183" s="229" t="s">
        <v>4391</v>
      </c>
      <c r="G183" s="208"/>
      <c r="H183" s="208" t="s">
        <v>4467</v>
      </c>
      <c r="I183" s="208" t="s">
        <v>4426</v>
      </c>
      <c r="J183" s="208"/>
      <c r="K183" s="252"/>
    </row>
    <row r="184" spans="2:11" customFormat="1" ht="15" customHeight="1">
      <c r="B184" s="231"/>
      <c r="C184" s="208" t="s">
        <v>4455</v>
      </c>
      <c r="D184" s="208"/>
      <c r="E184" s="208"/>
      <c r="F184" s="229" t="s">
        <v>4391</v>
      </c>
      <c r="G184" s="208"/>
      <c r="H184" s="208" t="s">
        <v>4468</v>
      </c>
      <c r="I184" s="208" t="s">
        <v>4426</v>
      </c>
      <c r="J184" s="208"/>
      <c r="K184" s="252"/>
    </row>
    <row r="185" spans="2:11" customFormat="1" ht="15" customHeight="1">
      <c r="B185" s="231"/>
      <c r="C185" s="208" t="s">
        <v>174</v>
      </c>
      <c r="D185" s="208"/>
      <c r="E185" s="208"/>
      <c r="F185" s="229" t="s">
        <v>4397</v>
      </c>
      <c r="G185" s="208"/>
      <c r="H185" s="208" t="s">
        <v>4469</v>
      </c>
      <c r="I185" s="208" t="s">
        <v>4393</v>
      </c>
      <c r="J185" s="208">
        <v>50</v>
      </c>
      <c r="K185" s="252"/>
    </row>
    <row r="186" spans="2:11" customFormat="1" ht="15" customHeight="1">
      <c r="B186" s="231"/>
      <c r="C186" s="208" t="s">
        <v>4470</v>
      </c>
      <c r="D186" s="208"/>
      <c r="E186" s="208"/>
      <c r="F186" s="229" t="s">
        <v>4397</v>
      </c>
      <c r="G186" s="208"/>
      <c r="H186" s="208" t="s">
        <v>4471</v>
      </c>
      <c r="I186" s="208" t="s">
        <v>4472</v>
      </c>
      <c r="J186" s="208"/>
      <c r="K186" s="252"/>
    </row>
    <row r="187" spans="2:11" customFormat="1" ht="15" customHeight="1">
      <c r="B187" s="231"/>
      <c r="C187" s="208" t="s">
        <v>4473</v>
      </c>
      <c r="D187" s="208"/>
      <c r="E187" s="208"/>
      <c r="F187" s="229" t="s">
        <v>4397</v>
      </c>
      <c r="G187" s="208"/>
      <c r="H187" s="208" t="s">
        <v>4474</v>
      </c>
      <c r="I187" s="208" t="s">
        <v>4472</v>
      </c>
      <c r="J187" s="208"/>
      <c r="K187" s="252"/>
    </row>
    <row r="188" spans="2:11" customFormat="1" ht="15" customHeight="1">
      <c r="B188" s="231"/>
      <c r="C188" s="208" t="s">
        <v>4475</v>
      </c>
      <c r="D188" s="208"/>
      <c r="E188" s="208"/>
      <c r="F188" s="229" t="s">
        <v>4397</v>
      </c>
      <c r="G188" s="208"/>
      <c r="H188" s="208" t="s">
        <v>4476</v>
      </c>
      <c r="I188" s="208" t="s">
        <v>4472</v>
      </c>
      <c r="J188" s="208"/>
      <c r="K188" s="252"/>
    </row>
    <row r="189" spans="2:11" customFormat="1" ht="15" customHeight="1">
      <c r="B189" s="231"/>
      <c r="C189" s="265" t="s">
        <v>4477</v>
      </c>
      <c r="D189" s="208"/>
      <c r="E189" s="208"/>
      <c r="F189" s="229" t="s">
        <v>4397</v>
      </c>
      <c r="G189" s="208"/>
      <c r="H189" s="208" t="s">
        <v>4478</v>
      </c>
      <c r="I189" s="208" t="s">
        <v>4479</v>
      </c>
      <c r="J189" s="266" t="s">
        <v>4480</v>
      </c>
      <c r="K189" s="252"/>
    </row>
    <row r="190" spans="2:11" customFormat="1" ht="15" customHeight="1">
      <c r="B190" s="267"/>
      <c r="C190" s="268" t="s">
        <v>4481</v>
      </c>
      <c r="D190" s="269"/>
      <c r="E190" s="269"/>
      <c r="F190" s="270" t="s">
        <v>4397</v>
      </c>
      <c r="G190" s="269"/>
      <c r="H190" s="269" t="s">
        <v>4482</v>
      </c>
      <c r="I190" s="269" t="s">
        <v>4479</v>
      </c>
      <c r="J190" s="271" t="s">
        <v>4480</v>
      </c>
      <c r="K190" s="272"/>
    </row>
    <row r="191" spans="2:11" customFormat="1" ht="15" customHeight="1">
      <c r="B191" s="231"/>
      <c r="C191" s="265" t="s">
        <v>39</v>
      </c>
      <c r="D191" s="208"/>
      <c r="E191" s="208"/>
      <c r="F191" s="229" t="s">
        <v>4391</v>
      </c>
      <c r="G191" s="208"/>
      <c r="H191" s="205" t="s">
        <v>4483</v>
      </c>
      <c r="I191" s="208" t="s">
        <v>4484</v>
      </c>
      <c r="J191" s="208"/>
      <c r="K191" s="252"/>
    </row>
    <row r="192" spans="2:11" customFormat="1" ht="15" customHeight="1">
      <c r="B192" s="231"/>
      <c r="C192" s="265" t="s">
        <v>4485</v>
      </c>
      <c r="D192" s="208"/>
      <c r="E192" s="208"/>
      <c r="F192" s="229" t="s">
        <v>4391</v>
      </c>
      <c r="G192" s="208"/>
      <c r="H192" s="208" t="s">
        <v>4486</v>
      </c>
      <c r="I192" s="208" t="s">
        <v>4426</v>
      </c>
      <c r="J192" s="208"/>
      <c r="K192" s="252"/>
    </row>
    <row r="193" spans="2:11" customFormat="1" ht="15" customHeight="1">
      <c r="B193" s="231"/>
      <c r="C193" s="265" t="s">
        <v>4487</v>
      </c>
      <c r="D193" s="208"/>
      <c r="E193" s="208"/>
      <c r="F193" s="229" t="s">
        <v>4391</v>
      </c>
      <c r="G193" s="208"/>
      <c r="H193" s="208" t="s">
        <v>4488</v>
      </c>
      <c r="I193" s="208" t="s">
        <v>4426</v>
      </c>
      <c r="J193" s="208"/>
      <c r="K193" s="252"/>
    </row>
    <row r="194" spans="2:11" customFormat="1" ht="15" customHeight="1">
      <c r="B194" s="231"/>
      <c r="C194" s="265" t="s">
        <v>4489</v>
      </c>
      <c r="D194" s="208"/>
      <c r="E194" s="208"/>
      <c r="F194" s="229" t="s">
        <v>4397</v>
      </c>
      <c r="G194" s="208"/>
      <c r="H194" s="208" t="s">
        <v>4490</v>
      </c>
      <c r="I194" s="208" t="s">
        <v>4426</v>
      </c>
      <c r="J194" s="208"/>
      <c r="K194" s="252"/>
    </row>
    <row r="195" spans="2:11" customFormat="1" ht="15" customHeight="1">
      <c r="B195" s="258"/>
      <c r="C195" s="273"/>
      <c r="D195" s="238"/>
      <c r="E195" s="238"/>
      <c r="F195" s="238"/>
      <c r="G195" s="238"/>
      <c r="H195" s="238"/>
      <c r="I195" s="238"/>
      <c r="J195" s="238"/>
      <c r="K195" s="259"/>
    </row>
    <row r="196" spans="2:11" customFormat="1" ht="18.75" customHeight="1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>
      <c r="B197" s="240"/>
      <c r="C197" s="250"/>
      <c r="D197" s="250"/>
      <c r="E197" s="250"/>
      <c r="F197" s="260"/>
      <c r="G197" s="250"/>
      <c r="H197" s="250"/>
      <c r="I197" s="250"/>
      <c r="J197" s="250"/>
      <c r="K197" s="240"/>
    </row>
    <row r="198" spans="2:11" customFormat="1" ht="18.75" customHeight="1">
      <c r="B198" s="215"/>
      <c r="C198" s="215"/>
      <c r="D198" s="215"/>
      <c r="E198" s="215"/>
      <c r="F198" s="215"/>
      <c r="G198" s="215"/>
      <c r="H198" s="215"/>
      <c r="I198" s="215"/>
      <c r="J198" s="215"/>
      <c r="K198" s="215"/>
    </row>
    <row r="199" spans="2:11" customFormat="1" ht="13.5">
      <c r="B199" s="197"/>
      <c r="C199" s="198"/>
      <c r="D199" s="198"/>
      <c r="E199" s="198"/>
      <c r="F199" s="198"/>
      <c r="G199" s="198"/>
      <c r="H199" s="198"/>
      <c r="I199" s="198"/>
      <c r="J199" s="198"/>
      <c r="K199" s="199"/>
    </row>
    <row r="200" spans="2:11" customFormat="1" ht="21">
      <c r="B200" s="200"/>
      <c r="C200" s="328" t="s">
        <v>4491</v>
      </c>
      <c r="D200" s="328"/>
      <c r="E200" s="328"/>
      <c r="F200" s="328"/>
      <c r="G200" s="328"/>
      <c r="H200" s="328"/>
      <c r="I200" s="328"/>
      <c r="J200" s="328"/>
      <c r="K200" s="201"/>
    </row>
    <row r="201" spans="2:11" customFormat="1" ht="25.5" customHeight="1">
      <c r="B201" s="200"/>
      <c r="C201" s="274" t="s">
        <v>4492</v>
      </c>
      <c r="D201" s="274"/>
      <c r="E201" s="274"/>
      <c r="F201" s="274" t="s">
        <v>4493</v>
      </c>
      <c r="G201" s="275"/>
      <c r="H201" s="329" t="s">
        <v>4494</v>
      </c>
      <c r="I201" s="329"/>
      <c r="J201" s="329"/>
      <c r="K201" s="201"/>
    </row>
    <row r="202" spans="2:11" customFormat="1" ht="5.25" customHeight="1">
      <c r="B202" s="231"/>
      <c r="C202" s="226"/>
      <c r="D202" s="226"/>
      <c r="E202" s="226"/>
      <c r="F202" s="226"/>
      <c r="G202" s="250"/>
      <c r="H202" s="226"/>
      <c r="I202" s="226"/>
      <c r="J202" s="226"/>
      <c r="K202" s="252"/>
    </row>
    <row r="203" spans="2:11" customFormat="1" ht="15" customHeight="1">
      <c r="B203" s="231"/>
      <c r="C203" s="208" t="s">
        <v>4484</v>
      </c>
      <c r="D203" s="208"/>
      <c r="E203" s="208"/>
      <c r="F203" s="229" t="s">
        <v>40</v>
      </c>
      <c r="G203" s="208"/>
      <c r="H203" s="327" t="s">
        <v>4495</v>
      </c>
      <c r="I203" s="327"/>
      <c r="J203" s="327"/>
      <c r="K203" s="252"/>
    </row>
    <row r="204" spans="2:11" customFormat="1" ht="15" customHeight="1">
      <c r="B204" s="231"/>
      <c r="C204" s="208"/>
      <c r="D204" s="208"/>
      <c r="E204" s="208"/>
      <c r="F204" s="229" t="s">
        <v>41</v>
      </c>
      <c r="G204" s="208"/>
      <c r="H204" s="327" t="s">
        <v>4496</v>
      </c>
      <c r="I204" s="327"/>
      <c r="J204" s="327"/>
      <c r="K204" s="252"/>
    </row>
    <row r="205" spans="2:11" customFormat="1" ht="15" customHeight="1">
      <c r="B205" s="231"/>
      <c r="C205" s="208"/>
      <c r="D205" s="208"/>
      <c r="E205" s="208"/>
      <c r="F205" s="229" t="s">
        <v>44</v>
      </c>
      <c r="G205" s="208"/>
      <c r="H205" s="327" t="s">
        <v>4497</v>
      </c>
      <c r="I205" s="327"/>
      <c r="J205" s="327"/>
      <c r="K205" s="252"/>
    </row>
    <row r="206" spans="2:11" customFormat="1" ht="15" customHeight="1">
      <c r="B206" s="231"/>
      <c r="C206" s="208"/>
      <c r="D206" s="208"/>
      <c r="E206" s="208"/>
      <c r="F206" s="229" t="s">
        <v>42</v>
      </c>
      <c r="G206" s="208"/>
      <c r="H206" s="327" t="s">
        <v>4498</v>
      </c>
      <c r="I206" s="327"/>
      <c r="J206" s="327"/>
      <c r="K206" s="252"/>
    </row>
    <row r="207" spans="2:11" customFormat="1" ht="15" customHeight="1">
      <c r="B207" s="231"/>
      <c r="C207" s="208"/>
      <c r="D207" s="208"/>
      <c r="E207" s="208"/>
      <c r="F207" s="229" t="s">
        <v>43</v>
      </c>
      <c r="G207" s="208"/>
      <c r="H207" s="327" t="s">
        <v>4499</v>
      </c>
      <c r="I207" s="327"/>
      <c r="J207" s="327"/>
      <c r="K207" s="252"/>
    </row>
    <row r="208" spans="2:11" customFormat="1" ht="15" customHeight="1">
      <c r="B208" s="231"/>
      <c r="C208" s="208"/>
      <c r="D208" s="208"/>
      <c r="E208" s="208"/>
      <c r="F208" s="229"/>
      <c r="G208" s="208"/>
      <c r="H208" s="208"/>
      <c r="I208" s="208"/>
      <c r="J208" s="208"/>
      <c r="K208" s="252"/>
    </row>
    <row r="209" spans="2:11" customFormat="1" ht="15" customHeight="1">
      <c r="B209" s="231"/>
      <c r="C209" s="208" t="s">
        <v>4438</v>
      </c>
      <c r="D209" s="208"/>
      <c r="E209" s="208"/>
      <c r="F209" s="229" t="s">
        <v>75</v>
      </c>
      <c r="G209" s="208"/>
      <c r="H209" s="327" t="s">
        <v>4500</v>
      </c>
      <c r="I209" s="327"/>
      <c r="J209" s="327"/>
      <c r="K209" s="252"/>
    </row>
    <row r="210" spans="2:11" customFormat="1" ht="15" customHeight="1">
      <c r="B210" s="231"/>
      <c r="C210" s="208"/>
      <c r="D210" s="208"/>
      <c r="E210" s="208"/>
      <c r="F210" s="229" t="s">
        <v>4335</v>
      </c>
      <c r="G210" s="208"/>
      <c r="H210" s="327" t="s">
        <v>4336</v>
      </c>
      <c r="I210" s="327"/>
      <c r="J210" s="327"/>
      <c r="K210" s="252"/>
    </row>
    <row r="211" spans="2:11" customFormat="1" ht="15" customHeight="1">
      <c r="B211" s="231"/>
      <c r="C211" s="208"/>
      <c r="D211" s="208"/>
      <c r="E211" s="208"/>
      <c r="F211" s="229" t="s">
        <v>4333</v>
      </c>
      <c r="G211" s="208"/>
      <c r="H211" s="327" t="s">
        <v>4501</v>
      </c>
      <c r="I211" s="327"/>
      <c r="J211" s="327"/>
      <c r="K211" s="252"/>
    </row>
    <row r="212" spans="2:11" customFormat="1" ht="15" customHeight="1">
      <c r="B212" s="276"/>
      <c r="C212" s="208"/>
      <c r="D212" s="208"/>
      <c r="E212" s="208"/>
      <c r="F212" s="229" t="s">
        <v>4337</v>
      </c>
      <c r="G212" s="265"/>
      <c r="H212" s="326" t="s">
        <v>4338</v>
      </c>
      <c r="I212" s="326"/>
      <c r="J212" s="326"/>
      <c r="K212" s="277"/>
    </row>
    <row r="213" spans="2:11" customFormat="1" ht="15" customHeight="1">
      <c r="B213" s="276"/>
      <c r="C213" s="208"/>
      <c r="D213" s="208"/>
      <c r="E213" s="208"/>
      <c r="F213" s="229" t="s">
        <v>4339</v>
      </c>
      <c r="G213" s="265"/>
      <c r="H213" s="326" t="s">
        <v>4316</v>
      </c>
      <c r="I213" s="326"/>
      <c r="J213" s="326"/>
      <c r="K213" s="277"/>
    </row>
    <row r="214" spans="2:11" customFormat="1" ht="15" customHeight="1">
      <c r="B214" s="276"/>
      <c r="C214" s="208"/>
      <c r="D214" s="208"/>
      <c r="E214" s="208"/>
      <c r="F214" s="229"/>
      <c r="G214" s="265"/>
      <c r="H214" s="256"/>
      <c r="I214" s="256"/>
      <c r="J214" s="256"/>
      <c r="K214" s="277"/>
    </row>
    <row r="215" spans="2:11" customFormat="1" ht="15" customHeight="1">
      <c r="B215" s="276"/>
      <c r="C215" s="208" t="s">
        <v>4462</v>
      </c>
      <c r="D215" s="208"/>
      <c r="E215" s="208"/>
      <c r="F215" s="229">
        <v>1</v>
      </c>
      <c r="G215" s="265"/>
      <c r="H215" s="326" t="s">
        <v>4502</v>
      </c>
      <c r="I215" s="326"/>
      <c r="J215" s="326"/>
      <c r="K215" s="277"/>
    </row>
    <row r="216" spans="2:11" customFormat="1" ht="15" customHeight="1">
      <c r="B216" s="276"/>
      <c r="C216" s="208"/>
      <c r="D216" s="208"/>
      <c r="E216" s="208"/>
      <c r="F216" s="229">
        <v>2</v>
      </c>
      <c r="G216" s="265"/>
      <c r="H216" s="326" t="s">
        <v>4503</v>
      </c>
      <c r="I216" s="326"/>
      <c r="J216" s="326"/>
      <c r="K216" s="277"/>
    </row>
    <row r="217" spans="2:11" customFormat="1" ht="15" customHeight="1">
      <c r="B217" s="276"/>
      <c r="C217" s="208"/>
      <c r="D217" s="208"/>
      <c r="E217" s="208"/>
      <c r="F217" s="229">
        <v>3</v>
      </c>
      <c r="G217" s="265"/>
      <c r="H217" s="326" t="s">
        <v>4504</v>
      </c>
      <c r="I217" s="326"/>
      <c r="J217" s="326"/>
      <c r="K217" s="277"/>
    </row>
    <row r="218" spans="2:11" customFormat="1" ht="15" customHeight="1">
      <c r="B218" s="276"/>
      <c r="C218" s="208"/>
      <c r="D218" s="208"/>
      <c r="E218" s="208"/>
      <c r="F218" s="229">
        <v>4</v>
      </c>
      <c r="G218" s="265"/>
      <c r="H218" s="326" t="s">
        <v>4505</v>
      </c>
      <c r="I218" s="326"/>
      <c r="J218" s="326"/>
      <c r="K218" s="277"/>
    </row>
    <row r="219" spans="2:11" customFormat="1" ht="12.75" customHeight="1">
      <c r="B219" s="278"/>
      <c r="C219" s="279"/>
      <c r="D219" s="279"/>
      <c r="E219" s="279"/>
      <c r="F219" s="279"/>
      <c r="G219" s="279"/>
      <c r="H219" s="279"/>
      <c r="I219" s="279"/>
      <c r="J219" s="279"/>
      <c r="K219" s="280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7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83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135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ROUND(J114,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ROUND((SUM(BE114:BE1278)),  2)</f>
        <v>0</v>
      </c>
      <c r="I35" s="94">
        <v>0.21</v>
      </c>
      <c r="J35" s="84">
        <f>ROUND(((SUM(BE114:BE1278))*I35),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ROUND((SUM(BF114:BF1278)),  2)</f>
        <v>0</v>
      </c>
      <c r="I36" s="94">
        <v>0.15</v>
      </c>
      <c r="J36" s="84">
        <f>ROUND(((SUM(BF114:BF1278))*I36),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ROUND((SUM(BG114:BG1278)),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ROUND((SUM(BH114:BH1278)),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ROUND((SUM(BI114:BI1278)),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 xml:space="preserve">D.2.2.a.1A - Stavební část 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J114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140</v>
      </c>
      <c r="E64" s="106"/>
      <c r="F64" s="106"/>
      <c r="G64" s="106"/>
      <c r="H64" s="106"/>
      <c r="I64" s="106"/>
      <c r="J64" s="107">
        <f>J115</f>
        <v>0</v>
      </c>
      <c r="L64" s="104"/>
    </row>
    <row r="65" spans="2:12" s="9" customFormat="1" ht="19.899999999999999" customHeight="1">
      <c r="B65" s="108"/>
      <c r="D65" s="109" t="s">
        <v>141</v>
      </c>
      <c r="E65" s="110"/>
      <c r="F65" s="110"/>
      <c r="G65" s="110"/>
      <c r="H65" s="110"/>
      <c r="I65" s="110"/>
      <c r="J65" s="111">
        <f>J116</f>
        <v>0</v>
      </c>
      <c r="L65" s="108"/>
    </row>
    <row r="66" spans="2:12" s="9" customFormat="1" ht="19.899999999999999" customHeight="1">
      <c r="B66" s="108"/>
      <c r="D66" s="109" t="s">
        <v>142</v>
      </c>
      <c r="E66" s="110"/>
      <c r="F66" s="110"/>
      <c r="G66" s="110"/>
      <c r="H66" s="110"/>
      <c r="I66" s="110"/>
      <c r="J66" s="111">
        <f>J212</f>
        <v>0</v>
      </c>
      <c r="L66" s="108"/>
    </row>
    <row r="67" spans="2:12" s="9" customFormat="1" ht="19.899999999999999" customHeight="1">
      <c r="B67" s="108"/>
      <c r="D67" s="109" t="s">
        <v>143</v>
      </c>
      <c r="E67" s="110"/>
      <c r="F67" s="110"/>
      <c r="G67" s="110"/>
      <c r="H67" s="110"/>
      <c r="I67" s="110"/>
      <c r="J67" s="111">
        <f>J300</f>
        <v>0</v>
      </c>
      <c r="L67" s="108"/>
    </row>
    <row r="68" spans="2:12" s="9" customFormat="1" ht="19.899999999999999" customHeight="1">
      <c r="B68" s="108"/>
      <c r="D68" s="109" t="s">
        <v>144</v>
      </c>
      <c r="E68" s="110"/>
      <c r="F68" s="110"/>
      <c r="G68" s="110"/>
      <c r="H68" s="110"/>
      <c r="I68" s="110"/>
      <c r="J68" s="111">
        <f>J440</f>
        <v>0</v>
      </c>
      <c r="L68" s="108"/>
    </row>
    <row r="69" spans="2:12" s="9" customFormat="1" ht="19.899999999999999" customHeight="1">
      <c r="B69" s="108"/>
      <c r="D69" s="109" t="s">
        <v>145</v>
      </c>
      <c r="E69" s="110"/>
      <c r="F69" s="110"/>
      <c r="G69" s="110"/>
      <c r="H69" s="110"/>
      <c r="I69" s="110"/>
      <c r="J69" s="111">
        <f>J574</f>
        <v>0</v>
      </c>
      <c r="L69" s="108"/>
    </row>
    <row r="70" spans="2:12" s="9" customFormat="1" ht="14.85" customHeight="1">
      <c r="B70" s="108"/>
      <c r="D70" s="109" t="s">
        <v>146</v>
      </c>
      <c r="E70" s="110"/>
      <c r="F70" s="110"/>
      <c r="G70" s="110"/>
      <c r="H70" s="110"/>
      <c r="I70" s="110"/>
      <c r="J70" s="111">
        <f>J575</f>
        <v>0</v>
      </c>
      <c r="L70" s="108"/>
    </row>
    <row r="71" spans="2:12" s="9" customFormat="1" ht="14.85" customHeight="1">
      <c r="B71" s="108"/>
      <c r="D71" s="109" t="s">
        <v>147</v>
      </c>
      <c r="E71" s="110"/>
      <c r="F71" s="110"/>
      <c r="G71" s="110"/>
      <c r="H71" s="110"/>
      <c r="I71" s="110"/>
      <c r="J71" s="111">
        <f>J608</f>
        <v>0</v>
      </c>
      <c r="L71" s="108"/>
    </row>
    <row r="72" spans="2:12" s="9" customFormat="1" ht="14.85" customHeight="1">
      <c r="B72" s="108"/>
      <c r="D72" s="109" t="s">
        <v>148</v>
      </c>
      <c r="E72" s="110"/>
      <c r="F72" s="110"/>
      <c r="G72" s="110"/>
      <c r="H72" s="110"/>
      <c r="I72" s="110"/>
      <c r="J72" s="111">
        <f>J757</f>
        <v>0</v>
      </c>
      <c r="L72" s="108"/>
    </row>
    <row r="73" spans="2:12" s="9" customFormat="1" ht="14.85" customHeight="1">
      <c r="B73" s="108"/>
      <c r="D73" s="109" t="s">
        <v>149</v>
      </c>
      <c r="E73" s="110"/>
      <c r="F73" s="110"/>
      <c r="G73" s="110"/>
      <c r="H73" s="110"/>
      <c r="I73" s="110"/>
      <c r="J73" s="111">
        <f>J816</f>
        <v>0</v>
      </c>
      <c r="L73" s="108"/>
    </row>
    <row r="74" spans="2:12" s="9" customFormat="1" ht="19.899999999999999" customHeight="1">
      <c r="B74" s="108"/>
      <c r="D74" s="109" t="s">
        <v>150</v>
      </c>
      <c r="E74" s="110"/>
      <c r="F74" s="110"/>
      <c r="G74" s="110"/>
      <c r="H74" s="110"/>
      <c r="I74" s="110"/>
      <c r="J74" s="111">
        <f>J866</f>
        <v>0</v>
      </c>
      <c r="L74" s="108"/>
    </row>
    <row r="75" spans="2:12" s="9" customFormat="1" ht="19.899999999999999" customHeight="1">
      <c r="B75" s="108"/>
      <c r="D75" s="109" t="s">
        <v>151</v>
      </c>
      <c r="E75" s="110"/>
      <c r="F75" s="110"/>
      <c r="G75" s="110"/>
      <c r="H75" s="110"/>
      <c r="I75" s="110"/>
      <c r="J75" s="111">
        <f>J878</f>
        <v>0</v>
      </c>
      <c r="L75" s="108"/>
    </row>
    <row r="76" spans="2:12" s="9" customFormat="1" ht="14.85" customHeight="1">
      <c r="B76" s="108"/>
      <c r="D76" s="109" t="s">
        <v>152</v>
      </c>
      <c r="E76" s="110"/>
      <c r="F76" s="110"/>
      <c r="G76" s="110"/>
      <c r="H76" s="110"/>
      <c r="I76" s="110"/>
      <c r="J76" s="111">
        <f>J891</f>
        <v>0</v>
      </c>
      <c r="L76" s="108"/>
    </row>
    <row r="77" spans="2:12" s="9" customFormat="1" ht="19.899999999999999" customHeight="1">
      <c r="B77" s="108"/>
      <c r="D77" s="109" t="s">
        <v>153</v>
      </c>
      <c r="E77" s="110"/>
      <c r="F77" s="110"/>
      <c r="G77" s="110"/>
      <c r="H77" s="110"/>
      <c r="I77" s="110"/>
      <c r="J77" s="111">
        <f>J895</f>
        <v>0</v>
      </c>
      <c r="L77" s="108"/>
    </row>
    <row r="78" spans="2:12" s="8" customFormat="1" ht="24.95" customHeight="1">
      <c r="B78" s="104"/>
      <c r="D78" s="105" t="s">
        <v>154</v>
      </c>
      <c r="E78" s="106"/>
      <c r="F78" s="106"/>
      <c r="G78" s="106"/>
      <c r="H78" s="106"/>
      <c r="I78" s="106"/>
      <c r="J78" s="107">
        <f>J911</f>
        <v>0</v>
      </c>
      <c r="L78" s="104"/>
    </row>
    <row r="79" spans="2:12" s="9" customFormat="1" ht="19.899999999999999" customHeight="1">
      <c r="B79" s="108"/>
      <c r="D79" s="109" t="s">
        <v>155</v>
      </c>
      <c r="E79" s="110"/>
      <c r="F79" s="110"/>
      <c r="G79" s="110"/>
      <c r="H79" s="110"/>
      <c r="I79" s="110"/>
      <c r="J79" s="111">
        <f>J912</f>
        <v>0</v>
      </c>
      <c r="L79" s="108"/>
    </row>
    <row r="80" spans="2:12" s="8" customFormat="1" ht="24.95" customHeight="1">
      <c r="B80" s="104"/>
      <c r="D80" s="105" t="s">
        <v>156</v>
      </c>
      <c r="E80" s="106"/>
      <c r="F80" s="106"/>
      <c r="G80" s="106"/>
      <c r="H80" s="106"/>
      <c r="I80" s="106"/>
      <c r="J80" s="107">
        <f>J920</f>
        <v>0</v>
      </c>
      <c r="L80" s="104"/>
    </row>
    <row r="81" spans="2:12" s="9" customFormat="1" ht="19.899999999999999" customHeight="1">
      <c r="B81" s="108"/>
      <c r="D81" s="109" t="s">
        <v>157</v>
      </c>
      <c r="E81" s="110"/>
      <c r="F81" s="110"/>
      <c r="G81" s="110"/>
      <c r="H81" s="110"/>
      <c r="I81" s="110"/>
      <c r="J81" s="111">
        <f>J921</f>
        <v>0</v>
      </c>
      <c r="L81" s="108"/>
    </row>
    <row r="82" spans="2:12" s="9" customFormat="1" ht="19.899999999999999" customHeight="1">
      <c r="B82" s="108"/>
      <c r="D82" s="109" t="s">
        <v>158</v>
      </c>
      <c r="E82" s="110"/>
      <c r="F82" s="110"/>
      <c r="G82" s="110"/>
      <c r="H82" s="110"/>
      <c r="I82" s="110"/>
      <c r="J82" s="111">
        <f>J950</f>
        <v>0</v>
      </c>
      <c r="L82" s="108"/>
    </row>
    <row r="83" spans="2:12" s="9" customFormat="1" ht="19.899999999999999" customHeight="1">
      <c r="B83" s="108"/>
      <c r="D83" s="109" t="s">
        <v>159</v>
      </c>
      <c r="E83" s="110"/>
      <c r="F83" s="110"/>
      <c r="G83" s="110"/>
      <c r="H83" s="110"/>
      <c r="I83" s="110"/>
      <c r="J83" s="111">
        <f>J978</f>
        <v>0</v>
      </c>
      <c r="L83" s="108"/>
    </row>
    <row r="84" spans="2:12" s="9" customFormat="1" ht="19.899999999999999" customHeight="1">
      <c r="B84" s="108"/>
      <c r="D84" s="109" t="s">
        <v>160</v>
      </c>
      <c r="E84" s="110"/>
      <c r="F84" s="110"/>
      <c r="G84" s="110"/>
      <c r="H84" s="110"/>
      <c r="I84" s="110"/>
      <c r="J84" s="111">
        <f>J1007</f>
        <v>0</v>
      </c>
      <c r="L84" s="108"/>
    </row>
    <row r="85" spans="2:12" s="9" customFormat="1" ht="19.899999999999999" customHeight="1">
      <c r="B85" s="108"/>
      <c r="D85" s="109" t="s">
        <v>161</v>
      </c>
      <c r="E85" s="110"/>
      <c r="F85" s="110"/>
      <c r="G85" s="110"/>
      <c r="H85" s="110"/>
      <c r="I85" s="110"/>
      <c r="J85" s="111">
        <f>J1058</f>
        <v>0</v>
      </c>
      <c r="L85" s="108"/>
    </row>
    <row r="86" spans="2:12" s="9" customFormat="1" ht="19.899999999999999" customHeight="1">
      <c r="B86" s="108"/>
      <c r="D86" s="109" t="s">
        <v>162</v>
      </c>
      <c r="E86" s="110"/>
      <c r="F86" s="110"/>
      <c r="G86" s="110"/>
      <c r="H86" s="110"/>
      <c r="I86" s="110"/>
      <c r="J86" s="111">
        <f>J1080</f>
        <v>0</v>
      </c>
      <c r="L86" s="108"/>
    </row>
    <row r="87" spans="2:12" s="9" customFormat="1" ht="19.899999999999999" customHeight="1">
      <c r="B87" s="108"/>
      <c r="D87" s="109" t="s">
        <v>163</v>
      </c>
      <c r="E87" s="110"/>
      <c r="F87" s="110"/>
      <c r="G87" s="110"/>
      <c r="H87" s="110"/>
      <c r="I87" s="110"/>
      <c r="J87" s="111">
        <f>J1108</f>
        <v>0</v>
      </c>
      <c r="L87" s="108"/>
    </row>
    <row r="88" spans="2:12" s="9" customFormat="1" ht="19.899999999999999" customHeight="1">
      <c r="B88" s="108"/>
      <c r="D88" s="109" t="s">
        <v>164</v>
      </c>
      <c r="E88" s="110"/>
      <c r="F88" s="110"/>
      <c r="G88" s="110"/>
      <c r="H88" s="110"/>
      <c r="I88" s="110"/>
      <c r="J88" s="111">
        <f>J1135</f>
        <v>0</v>
      </c>
      <c r="L88" s="108"/>
    </row>
    <row r="89" spans="2:12" s="9" customFormat="1" ht="19.899999999999999" customHeight="1">
      <c r="B89" s="108"/>
      <c r="D89" s="109" t="s">
        <v>165</v>
      </c>
      <c r="E89" s="110"/>
      <c r="F89" s="110"/>
      <c r="G89" s="110"/>
      <c r="H89" s="110"/>
      <c r="I89" s="110"/>
      <c r="J89" s="111">
        <f>J1201</f>
        <v>0</v>
      </c>
      <c r="L89" s="108"/>
    </row>
    <row r="90" spans="2:12" s="9" customFormat="1" ht="19.899999999999999" customHeight="1">
      <c r="B90" s="108"/>
      <c r="D90" s="109" t="s">
        <v>166</v>
      </c>
      <c r="E90" s="110"/>
      <c r="F90" s="110"/>
      <c r="G90" s="110"/>
      <c r="H90" s="110"/>
      <c r="I90" s="110"/>
      <c r="J90" s="111">
        <f>J1212</f>
        <v>0</v>
      </c>
      <c r="L90" s="108"/>
    </row>
    <row r="91" spans="2:12" s="9" customFormat="1" ht="19.899999999999999" customHeight="1">
      <c r="B91" s="108"/>
      <c r="D91" s="109" t="s">
        <v>167</v>
      </c>
      <c r="E91" s="110"/>
      <c r="F91" s="110"/>
      <c r="G91" s="110"/>
      <c r="H91" s="110"/>
      <c r="I91" s="110"/>
      <c r="J91" s="111">
        <f>J1249</f>
        <v>0</v>
      </c>
      <c r="L91" s="108"/>
    </row>
    <row r="92" spans="2:12" s="9" customFormat="1" ht="19.899999999999999" customHeight="1">
      <c r="B92" s="108"/>
      <c r="D92" s="109" t="s">
        <v>168</v>
      </c>
      <c r="E92" s="110"/>
      <c r="F92" s="110"/>
      <c r="G92" s="110"/>
      <c r="H92" s="110"/>
      <c r="I92" s="110"/>
      <c r="J92" s="111">
        <f>J1267</f>
        <v>0</v>
      </c>
      <c r="L92" s="108"/>
    </row>
    <row r="93" spans="2:12" s="1" customFormat="1" ht="21.75" customHeight="1">
      <c r="B93" s="33"/>
      <c r="L93" s="33"/>
    </row>
    <row r="94" spans="2:12" s="1" customFormat="1" ht="6.95" customHeight="1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33"/>
    </row>
    <row r="98" spans="2:12" s="1" customFormat="1" ht="6.95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3"/>
    </row>
    <row r="99" spans="2:12" s="1" customFormat="1" ht="24.95" customHeight="1">
      <c r="B99" s="33"/>
      <c r="C99" s="22" t="s">
        <v>169</v>
      </c>
      <c r="L99" s="33"/>
    </row>
    <row r="100" spans="2:12" s="1" customFormat="1" ht="6.95" customHeight="1">
      <c r="B100" s="33"/>
      <c r="L100" s="33"/>
    </row>
    <row r="101" spans="2:12" s="1" customFormat="1" ht="12" customHeight="1">
      <c r="B101" s="33"/>
      <c r="C101" s="28" t="s">
        <v>16</v>
      </c>
      <c r="L101" s="33"/>
    </row>
    <row r="102" spans="2:12" s="1" customFormat="1" ht="16.5" customHeight="1">
      <c r="B102" s="33"/>
      <c r="E102" s="323" t="str">
        <f>E7</f>
        <v>Parkovací hala HZS JPO Havlíčkův Brod</v>
      </c>
      <c r="F102" s="324"/>
      <c r="G102" s="324"/>
      <c r="H102" s="324"/>
      <c r="L102" s="33"/>
    </row>
    <row r="103" spans="2:12" ht="12" customHeight="1">
      <c r="B103" s="21"/>
      <c r="C103" s="28" t="s">
        <v>132</v>
      </c>
      <c r="L103" s="21"/>
    </row>
    <row r="104" spans="2:12" s="1" customFormat="1" ht="16.5" customHeight="1">
      <c r="B104" s="33"/>
      <c r="E104" s="323" t="s">
        <v>133</v>
      </c>
      <c r="F104" s="322"/>
      <c r="G104" s="322"/>
      <c r="H104" s="322"/>
      <c r="L104" s="33"/>
    </row>
    <row r="105" spans="2:12" s="1" customFormat="1" ht="12" customHeight="1">
      <c r="B105" s="33"/>
      <c r="C105" s="28" t="s">
        <v>134</v>
      </c>
      <c r="L105" s="33"/>
    </row>
    <row r="106" spans="2:12" s="1" customFormat="1" ht="16.5" customHeight="1">
      <c r="B106" s="33"/>
      <c r="E106" s="318" t="str">
        <f>E11</f>
        <v xml:space="preserve">D.2.2.a.1A - Stavební část </v>
      </c>
      <c r="F106" s="322"/>
      <c r="G106" s="322"/>
      <c r="H106" s="322"/>
      <c r="L106" s="33"/>
    </row>
    <row r="107" spans="2:12" s="1" customFormat="1" ht="6.95" customHeight="1">
      <c r="B107" s="33"/>
      <c r="L107" s="33"/>
    </row>
    <row r="108" spans="2:12" s="1" customFormat="1" ht="12" customHeight="1">
      <c r="B108" s="33"/>
      <c r="C108" s="28" t="s">
        <v>21</v>
      </c>
      <c r="F108" s="26" t="str">
        <f>F14</f>
        <v xml:space="preserve"> </v>
      </c>
      <c r="I108" s="28" t="s">
        <v>23</v>
      </c>
      <c r="J108" s="50" t="str">
        <f>IF(J14="","",J14)</f>
        <v>11. 5. 2020</v>
      </c>
      <c r="L108" s="33"/>
    </row>
    <row r="109" spans="2:12" s="1" customFormat="1" ht="6.95" customHeight="1">
      <c r="B109" s="33"/>
      <c r="L109" s="33"/>
    </row>
    <row r="110" spans="2:12" s="1" customFormat="1" ht="15.2" customHeight="1">
      <c r="B110" s="33"/>
      <c r="C110" s="28" t="s">
        <v>25</v>
      </c>
      <c r="F110" s="26" t="str">
        <f>E17</f>
        <v xml:space="preserve"> </v>
      </c>
      <c r="I110" s="28" t="s">
        <v>30</v>
      </c>
      <c r="J110" s="31" t="str">
        <f>E23</f>
        <v xml:space="preserve"> </v>
      </c>
      <c r="L110" s="33"/>
    </row>
    <row r="111" spans="2:12" s="1" customFormat="1" ht="15.2" customHeight="1">
      <c r="B111" s="33"/>
      <c r="C111" s="28" t="s">
        <v>28</v>
      </c>
      <c r="F111" s="26" t="str">
        <f>IF(E20="","",E20)</f>
        <v>Vyplň údaj</v>
      </c>
      <c r="I111" s="28" t="s">
        <v>32</v>
      </c>
      <c r="J111" s="31" t="str">
        <f>E26</f>
        <v xml:space="preserve"> </v>
      </c>
      <c r="L111" s="33"/>
    </row>
    <row r="112" spans="2:12" s="1" customFormat="1" ht="10.35" customHeight="1">
      <c r="B112" s="33"/>
      <c r="L112" s="33"/>
    </row>
    <row r="113" spans="2:65" s="10" customFormat="1" ht="29.25" customHeight="1">
      <c r="B113" s="112"/>
      <c r="C113" s="113" t="s">
        <v>170</v>
      </c>
      <c r="D113" s="114" t="s">
        <v>54</v>
      </c>
      <c r="E113" s="114" t="s">
        <v>50</v>
      </c>
      <c r="F113" s="114" t="s">
        <v>51</v>
      </c>
      <c r="G113" s="114" t="s">
        <v>171</v>
      </c>
      <c r="H113" s="114" t="s">
        <v>172</v>
      </c>
      <c r="I113" s="114" t="s">
        <v>173</v>
      </c>
      <c r="J113" s="114" t="s">
        <v>138</v>
      </c>
      <c r="K113" s="115" t="s">
        <v>174</v>
      </c>
      <c r="L113" s="112"/>
      <c r="M113" s="57" t="s">
        <v>19</v>
      </c>
      <c r="N113" s="58" t="s">
        <v>39</v>
      </c>
      <c r="O113" s="58" t="s">
        <v>175</v>
      </c>
      <c r="P113" s="58" t="s">
        <v>176</v>
      </c>
      <c r="Q113" s="58" t="s">
        <v>177</v>
      </c>
      <c r="R113" s="58" t="s">
        <v>178</v>
      </c>
      <c r="S113" s="58" t="s">
        <v>179</v>
      </c>
      <c r="T113" s="59" t="s">
        <v>180</v>
      </c>
    </row>
    <row r="114" spans="2:65" s="1" customFormat="1" ht="22.9" customHeight="1">
      <c r="B114" s="33"/>
      <c r="C114" s="62" t="s">
        <v>181</v>
      </c>
      <c r="J114" s="116">
        <f>BK114</f>
        <v>0</v>
      </c>
      <c r="L114" s="33"/>
      <c r="M114" s="60"/>
      <c r="N114" s="51"/>
      <c r="O114" s="51"/>
      <c r="P114" s="117">
        <f>P115+P911+P920</f>
        <v>0</v>
      </c>
      <c r="Q114" s="51"/>
      <c r="R114" s="117">
        <f>R115+R911+R920</f>
        <v>527.10460825999996</v>
      </c>
      <c r="S114" s="51"/>
      <c r="T114" s="118">
        <f>T115+T911+T920</f>
        <v>0</v>
      </c>
      <c r="AT114" s="18" t="s">
        <v>68</v>
      </c>
      <c r="AU114" s="18" t="s">
        <v>139</v>
      </c>
      <c r="BK114" s="119">
        <f>BK115+BK911+BK920</f>
        <v>0</v>
      </c>
    </row>
    <row r="115" spans="2:65" s="11" customFormat="1" ht="25.9" customHeight="1">
      <c r="B115" s="120"/>
      <c r="D115" s="121" t="s">
        <v>68</v>
      </c>
      <c r="E115" s="122" t="s">
        <v>182</v>
      </c>
      <c r="F115" s="122" t="s">
        <v>183</v>
      </c>
      <c r="I115" s="123"/>
      <c r="J115" s="124">
        <f>BK115</f>
        <v>0</v>
      </c>
      <c r="L115" s="120"/>
      <c r="M115" s="125"/>
      <c r="P115" s="126">
        <f>P116+P212+P300+P440+P574+P866+P878+P895</f>
        <v>0</v>
      </c>
      <c r="R115" s="126">
        <f>R116+R212+R300+R440+R574+R866+R878+R895</f>
        <v>507.23626596999998</v>
      </c>
      <c r="T115" s="127">
        <f>T116+T212+T300+T440+T574+T866+T878+T895</f>
        <v>0</v>
      </c>
      <c r="AR115" s="121" t="s">
        <v>76</v>
      </c>
      <c r="AT115" s="128" t="s">
        <v>68</v>
      </c>
      <c r="AU115" s="128" t="s">
        <v>69</v>
      </c>
      <c r="AY115" s="121" t="s">
        <v>184</v>
      </c>
      <c r="BK115" s="129">
        <f>BK116+BK212+BK300+BK440+BK574+BK866+BK878+BK895</f>
        <v>0</v>
      </c>
    </row>
    <row r="116" spans="2:65" s="11" customFormat="1" ht="22.9" customHeight="1">
      <c r="B116" s="120"/>
      <c r="D116" s="121" t="s">
        <v>68</v>
      </c>
      <c r="E116" s="130" t="s">
        <v>76</v>
      </c>
      <c r="F116" s="130" t="s">
        <v>185</v>
      </c>
      <c r="I116" s="123"/>
      <c r="J116" s="131">
        <f>BK116</f>
        <v>0</v>
      </c>
      <c r="L116" s="120"/>
      <c r="M116" s="125"/>
      <c r="P116" s="126">
        <f>SUM(P117:P211)</f>
        <v>0</v>
      </c>
      <c r="R116" s="126">
        <f>SUM(R117:R211)</f>
        <v>0</v>
      </c>
      <c r="T116" s="127">
        <f>SUM(T117:T211)</f>
        <v>0</v>
      </c>
      <c r="AR116" s="121" t="s">
        <v>76</v>
      </c>
      <c r="AT116" s="128" t="s">
        <v>68</v>
      </c>
      <c r="AU116" s="128" t="s">
        <v>76</v>
      </c>
      <c r="AY116" s="121" t="s">
        <v>184</v>
      </c>
      <c r="BK116" s="129">
        <f>SUM(BK117:BK211)</f>
        <v>0</v>
      </c>
    </row>
    <row r="117" spans="2:65" s="1" customFormat="1" ht="33" customHeight="1">
      <c r="B117" s="33"/>
      <c r="C117" s="132" t="s">
        <v>76</v>
      </c>
      <c r="D117" s="132" t="s">
        <v>186</v>
      </c>
      <c r="E117" s="133" t="s">
        <v>187</v>
      </c>
      <c r="F117" s="134" t="s">
        <v>188</v>
      </c>
      <c r="G117" s="135" t="s">
        <v>189</v>
      </c>
      <c r="H117" s="136">
        <v>54</v>
      </c>
      <c r="I117" s="137"/>
      <c r="J117" s="138">
        <f>ROUND(I117*H117,2)</f>
        <v>0</v>
      </c>
      <c r="K117" s="134" t="s">
        <v>190</v>
      </c>
      <c r="L117" s="33"/>
      <c r="M117" s="139" t="s">
        <v>19</v>
      </c>
      <c r="N117" s="140" t="s">
        <v>40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191</v>
      </c>
      <c r="AT117" s="143" t="s">
        <v>186</v>
      </c>
      <c r="AU117" s="143" t="s">
        <v>78</v>
      </c>
      <c r="AY117" s="18" t="s">
        <v>184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8" t="s">
        <v>76</v>
      </c>
      <c r="BK117" s="144">
        <f>ROUND(I117*H117,2)</f>
        <v>0</v>
      </c>
      <c r="BL117" s="18" t="s">
        <v>191</v>
      </c>
      <c r="BM117" s="143" t="s">
        <v>192</v>
      </c>
    </row>
    <row r="118" spans="2:65" s="1" customFormat="1" ht="29.25">
      <c r="B118" s="33"/>
      <c r="D118" s="145" t="s">
        <v>193</v>
      </c>
      <c r="F118" s="146" t="s">
        <v>194</v>
      </c>
      <c r="I118" s="147"/>
      <c r="L118" s="33"/>
      <c r="M118" s="148"/>
      <c r="T118" s="54"/>
      <c r="AT118" s="18" t="s">
        <v>193</v>
      </c>
      <c r="AU118" s="18" t="s">
        <v>78</v>
      </c>
    </row>
    <row r="119" spans="2:65" s="1" customFormat="1">
      <c r="B119" s="33"/>
      <c r="D119" s="149" t="s">
        <v>195</v>
      </c>
      <c r="F119" s="150" t="s">
        <v>196</v>
      </c>
      <c r="I119" s="147"/>
      <c r="L119" s="33"/>
      <c r="M119" s="148"/>
      <c r="T119" s="54"/>
      <c r="AT119" s="18" t="s">
        <v>195</v>
      </c>
      <c r="AU119" s="18" t="s">
        <v>78</v>
      </c>
    </row>
    <row r="120" spans="2:65" s="12" customFormat="1">
      <c r="B120" s="151"/>
      <c r="D120" s="145" t="s">
        <v>197</v>
      </c>
      <c r="E120" s="152" t="s">
        <v>19</v>
      </c>
      <c r="F120" s="153" t="s">
        <v>198</v>
      </c>
      <c r="H120" s="154">
        <v>54</v>
      </c>
      <c r="I120" s="155"/>
      <c r="L120" s="151"/>
      <c r="M120" s="156"/>
      <c r="T120" s="157"/>
      <c r="AT120" s="152" t="s">
        <v>197</v>
      </c>
      <c r="AU120" s="152" t="s">
        <v>78</v>
      </c>
      <c r="AV120" s="12" t="s">
        <v>78</v>
      </c>
      <c r="AW120" s="12" t="s">
        <v>31</v>
      </c>
      <c r="AX120" s="12" t="s">
        <v>76</v>
      </c>
      <c r="AY120" s="152" t="s">
        <v>184</v>
      </c>
    </row>
    <row r="121" spans="2:65" s="1" customFormat="1" ht="24.2" customHeight="1">
      <c r="B121" s="33"/>
      <c r="C121" s="132" t="s">
        <v>78</v>
      </c>
      <c r="D121" s="132" t="s">
        <v>186</v>
      </c>
      <c r="E121" s="133" t="s">
        <v>199</v>
      </c>
      <c r="F121" s="134" t="s">
        <v>200</v>
      </c>
      <c r="G121" s="135" t="s">
        <v>189</v>
      </c>
      <c r="H121" s="136">
        <v>43.74</v>
      </c>
      <c r="I121" s="137"/>
      <c r="J121" s="138">
        <f>ROUND(I121*H121,2)</f>
        <v>0</v>
      </c>
      <c r="K121" s="134" t="s">
        <v>190</v>
      </c>
      <c r="L121" s="33"/>
      <c r="M121" s="139" t="s">
        <v>19</v>
      </c>
      <c r="N121" s="140" t="s">
        <v>40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191</v>
      </c>
      <c r="AT121" s="143" t="s">
        <v>186</v>
      </c>
      <c r="AU121" s="143" t="s">
        <v>78</v>
      </c>
      <c r="AY121" s="18" t="s">
        <v>184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8" t="s">
        <v>76</v>
      </c>
      <c r="BK121" s="144">
        <f>ROUND(I121*H121,2)</f>
        <v>0</v>
      </c>
      <c r="BL121" s="18" t="s">
        <v>191</v>
      </c>
      <c r="BM121" s="143" t="s">
        <v>201</v>
      </c>
    </row>
    <row r="122" spans="2:65" s="1" customFormat="1" ht="29.25">
      <c r="B122" s="33"/>
      <c r="D122" s="145" t="s">
        <v>193</v>
      </c>
      <c r="F122" s="146" t="s">
        <v>202</v>
      </c>
      <c r="I122" s="147"/>
      <c r="L122" s="33"/>
      <c r="M122" s="148"/>
      <c r="T122" s="54"/>
      <c r="AT122" s="18" t="s">
        <v>193</v>
      </c>
      <c r="AU122" s="18" t="s">
        <v>78</v>
      </c>
    </row>
    <row r="123" spans="2:65" s="1" customFormat="1">
      <c r="B123" s="33"/>
      <c r="D123" s="149" t="s">
        <v>195</v>
      </c>
      <c r="F123" s="150" t="s">
        <v>203</v>
      </c>
      <c r="I123" s="147"/>
      <c r="L123" s="33"/>
      <c r="M123" s="148"/>
      <c r="T123" s="54"/>
      <c r="AT123" s="18" t="s">
        <v>195</v>
      </c>
      <c r="AU123" s="18" t="s">
        <v>78</v>
      </c>
    </row>
    <row r="124" spans="2:65" s="12" customFormat="1">
      <c r="B124" s="151"/>
      <c r="D124" s="145" t="s">
        <v>197</v>
      </c>
      <c r="E124" s="152" t="s">
        <v>19</v>
      </c>
      <c r="F124" s="153" t="s">
        <v>204</v>
      </c>
      <c r="H124" s="154">
        <v>43.74</v>
      </c>
      <c r="I124" s="155"/>
      <c r="L124" s="151"/>
      <c r="M124" s="156"/>
      <c r="T124" s="157"/>
      <c r="AT124" s="152" t="s">
        <v>197</v>
      </c>
      <c r="AU124" s="152" t="s">
        <v>78</v>
      </c>
      <c r="AV124" s="12" t="s">
        <v>78</v>
      </c>
      <c r="AW124" s="12" t="s">
        <v>31</v>
      </c>
      <c r="AX124" s="12" t="s">
        <v>69</v>
      </c>
      <c r="AY124" s="152" t="s">
        <v>184</v>
      </c>
    </row>
    <row r="125" spans="2:65" s="13" customFormat="1">
      <c r="B125" s="158"/>
      <c r="D125" s="145" t="s">
        <v>197</v>
      </c>
      <c r="E125" s="159" t="s">
        <v>19</v>
      </c>
      <c r="F125" s="160" t="s">
        <v>205</v>
      </c>
      <c r="H125" s="161">
        <v>43.74</v>
      </c>
      <c r="I125" s="162"/>
      <c r="L125" s="158"/>
      <c r="M125" s="163"/>
      <c r="T125" s="164"/>
      <c r="AT125" s="159" t="s">
        <v>197</v>
      </c>
      <c r="AU125" s="159" t="s">
        <v>78</v>
      </c>
      <c r="AV125" s="13" t="s">
        <v>191</v>
      </c>
      <c r="AW125" s="13" t="s">
        <v>31</v>
      </c>
      <c r="AX125" s="13" t="s">
        <v>76</v>
      </c>
      <c r="AY125" s="159" t="s">
        <v>184</v>
      </c>
    </row>
    <row r="126" spans="2:65" s="1" customFormat="1" ht="33" customHeight="1">
      <c r="B126" s="33"/>
      <c r="C126" s="132" t="s">
        <v>206</v>
      </c>
      <c r="D126" s="132" t="s">
        <v>186</v>
      </c>
      <c r="E126" s="133" t="s">
        <v>207</v>
      </c>
      <c r="F126" s="134" t="s">
        <v>208</v>
      </c>
      <c r="G126" s="135" t="s">
        <v>189</v>
      </c>
      <c r="H126" s="136">
        <v>43.74</v>
      </c>
      <c r="I126" s="137"/>
      <c r="J126" s="138">
        <f>ROUND(I126*H126,2)</f>
        <v>0</v>
      </c>
      <c r="K126" s="134" t="s">
        <v>190</v>
      </c>
      <c r="L126" s="33"/>
      <c r="M126" s="139" t="s">
        <v>19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191</v>
      </c>
      <c r="AT126" s="143" t="s">
        <v>186</v>
      </c>
      <c r="AU126" s="143" t="s">
        <v>78</v>
      </c>
      <c r="AY126" s="18" t="s">
        <v>184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76</v>
      </c>
      <c r="BK126" s="144">
        <f>ROUND(I126*H126,2)</f>
        <v>0</v>
      </c>
      <c r="BL126" s="18" t="s">
        <v>191</v>
      </c>
      <c r="BM126" s="143" t="s">
        <v>209</v>
      </c>
    </row>
    <row r="127" spans="2:65" s="1" customFormat="1" ht="29.25">
      <c r="B127" s="33"/>
      <c r="D127" s="145" t="s">
        <v>193</v>
      </c>
      <c r="F127" s="146" t="s">
        <v>210</v>
      </c>
      <c r="I127" s="147"/>
      <c r="L127" s="33"/>
      <c r="M127" s="148"/>
      <c r="T127" s="54"/>
      <c r="AT127" s="18" t="s">
        <v>193</v>
      </c>
      <c r="AU127" s="18" t="s">
        <v>78</v>
      </c>
    </row>
    <row r="128" spans="2:65" s="1" customFormat="1">
      <c r="B128" s="33"/>
      <c r="D128" s="149" t="s">
        <v>195</v>
      </c>
      <c r="F128" s="150" t="s">
        <v>211</v>
      </c>
      <c r="I128" s="147"/>
      <c r="L128" s="33"/>
      <c r="M128" s="148"/>
      <c r="T128" s="54"/>
      <c r="AT128" s="18" t="s">
        <v>195</v>
      </c>
      <c r="AU128" s="18" t="s">
        <v>78</v>
      </c>
    </row>
    <row r="129" spans="2:65" s="12" customFormat="1">
      <c r="B129" s="151"/>
      <c r="D129" s="145" t="s">
        <v>197</v>
      </c>
      <c r="E129" s="152" t="s">
        <v>19</v>
      </c>
      <c r="F129" s="153" t="s">
        <v>204</v>
      </c>
      <c r="H129" s="154">
        <v>43.74</v>
      </c>
      <c r="I129" s="155"/>
      <c r="L129" s="151"/>
      <c r="M129" s="156"/>
      <c r="T129" s="157"/>
      <c r="AT129" s="152" t="s">
        <v>197</v>
      </c>
      <c r="AU129" s="152" t="s">
        <v>78</v>
      </c>
      <c r="AV129" s="12" t="s">
        <v>78</v>
      </c>
      <c r="AW129" s="12" t="s">
        <v>31</v>
      </c>
      <c r="AX129" s="12" t="s">
        <v>69</v>
      </c>
      <c r="AY129" s="152" t="s">
        <v>184</v>
      </c>
    </row>
    <row r="130" spans="2:65" s="13" customFormat="1">
      <c r="B130" s="158"/>
      <c r="D130" s="145" t="s">
        <v>197</v>
      </c>
      <c r="E130" s="159" t="s">
        <v>19</v>
      </c>
      <c r="F130" s="160" t="s">
        <v>205</v>
      </c>
      <c r="H130" s="161">
        <v>43.74</v>
      </c>
      <c r="I130" s="162"/>
      <c r="L130" s="158"/>
      <c r="M130" s="163"/>
      <c r="T130" s="164"/>
      <c r="AT130" s="159" t="s">
        <v>197</v>
      </c>
      <c r="AU130" s="159" t="s">
        <v>78</v>
      </c>
      <c r="AV130" s="13" t="s">
        <v>191</v>
      </c>
      <c r="AW130" s="13" t="s">
        <v>31</v>
      </c>
      <c r="AX130" s="13" t="s">
        <v>76</v>
      </c>
      <c r="AY130" s="159" t="s">
        <v>184</v>
      </c>
    </row>
    <row r="131" spans="2:65" s="1" customFormat="1" ht="33" customHeight="1">
      <c r="B131" s="33"/>
      <c r="C131" s="132" t="s">
        <v>191</v>
      </c>
      <c r="D131" s="132" t="s">
        <v>186</v>
      </c>
      <c r="E131" s="133" t="s">
        <v>212</v>
      </c>
      <c r="F131" s="134" t="s">
        <v>213</v>
      </c>
      <c r="G131" s="135" t="s">
        <v>189</v>
      </c>
      <c r="H131" s="136">
        <v>58.32</v>
      </c>
      <c r="I131" s="137"/>
      <c r="J131" s="138">
        <f>ROUND(I131*H131,2)</f>
        <v>0</v>
      </c>
      <c r="K131" s="134" t="s">
        <v>190</v>
      </c>
      <c r="L131" s="33"/>
      <c r="M131" s="139" t="s">
        <v>19</v>
      </c>
      <c r="N131" s="140" t="s">
        <v>40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191</v>
      </c>
      <c r="AT131" s="143" t="s">
        <v>186</v>
      </c>
      <c r="AU131" s="143" t="s">
        <v>78</v>
      </c>
      <c r="AY131" s="18" t="s">
        <v>184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76</v>
      </c>
      <c r="BK131" s="144">
        <f>ROUND(I131*H131,2)</f>
        <v>0</v>
      </c>
      <c r="BL131" s="18" t="s">
        <v>191</v>
      </c>
      <c r="BM131" s="143" t="s">
        <v>214</v>
      </c>
    </row>
    <row r="132" spans="2:65" s="1" customFormat="1" ht="29.25">
      <c r="B132" s="33"/>
      <c r="D132" s="145" t="s">
        <v>193</v>
      </c>
      <c r="F132" s="146" t="s">
        <v>215</v>
      </c>
      <c r="I132" s="147"/>
      <c r="L132" s="33"/>
      <c r="M132" s="148"/>
      <c r="T132" s="54"/>
      <c r="AT132" s="18" t="s">
        <v>193</v>
      </c>
      <c r="AU132" s="18" t="s">
        <v>78</v>
      </c>
    </row>
    <row r="133" spans="2:65" s="1" customFormat="1">
      <c r="B133" s="33"/>
      <c r="D133" s="149" t="s">
        <v>195</v>
      </c>
      <c r="F133" s="150" t="s">
        <v>216</v>
      </c>
      <c r="I133" s="147"/>
      <c r="L133" s="33"/>
      <c r="M133" s="148"/>
      <c r="T133" s="54"/>
      <c r="AT133" s="18" t="s">
        <v>195</v>
      </c>
      <c r="AU133" s="18" t="s">
        <v>78</v>
      </c>
    </row>
    <row r="134" spans="2:65" s="12" customFormat="1">
      <c r="B134" s="151"/>
      <c r="D134" s="145" t="s">
        <v>197</v>
      </c>
      <c r="E134" s="152" t="s">
        <v>19</v>
      </c>
      <c r="F134" s="153" t="s">
        <v>217</v>
      </c>
      <c r="H134" s="154">
        <v>58.32</v>
      </c>
      <c r="I134" s="155"/>
      <c r="L134" s="151"/>
      <c r="M134" s="156"/>
      <c r="T134" s="157"/>
      <c r="AT134" s="152" t="s">
        <v>197</v>
      </c>
      <c r="AU134" s="152" t="s">
        <v>78</v>
      </c>
      <c r="AV134" s="12" t="s">
        <v>78</v>
      </c>
      <c r="AW134" s="12" t="s">
        <v>31</v>
      </c>
      <c r="AX134" s="12" t="s">
        <v>69</v>
      </c>
      <c r="AY134" s="152" t="s">
        <v>184</v>
      </c>
    </row>
    <row r="135" spans="2:65" s="13" customFormat="1">
      <c r="B135" s="158"/>
      <c r="D135" s="145" t="s">
        <v>197</v>
      </c>
      <c r="E135" s="159" t="s">
        <v>19</v>
      </c>
      <c r="F135" s="160" t="s">
        <v>205</v>
      </c>
      <c r="H135" s="161">
        <v>58.32</v>
      </c>
      <c r="I135" s="162"/>
      <c r="L135" s="158"/>
      <c r="M135" s="163"/>
      <c r="T135" s="164"/>
      <c r="AT135" s="159" t="s">
        <v>197</v>
      </c>
      <c r="AU135" s="159" t="s">
        <v>78</v>
      </c>
      <c r="AV135" s="13" t="s">
        <v>191</v>
      </c>
      <c r="AW135" s="13" t="s">
        <v>31</v>
      </c>
      <c r="AX135" s="13" t="s">
        <v>76</v>
      </c>
      <c r="AY135" s="159" t="s">
        <v>184</v>
      </c>
    </row>
    <row r="136" spans="2:65" s="1" customFormat="1" ht="33" customHeight="1">
      <c r="B136" s="33"/>
      <c r="C136" s="132" t="s">
        <v>218</v>
      </c>
      <c r="D136" s="132" t="s">
        <v>186</v>
      </c>
      <c r="E136" s="133" t="s">
        <v>219</v>
      </c>
      <c r="F136" s="134" t="s">
        <v>220</v>
      </c>
      <c r="G136" s="135" t="s">
        <v>189</v>
      </c>
      <c r="H136" s="136">
        <v>3.8420000000000001</v>
      </c>
      <c r="I136" s="137"/>
      <c r="J136" s="138">
        <f>ROUND(I136*H136,2)</f>
        <v>0</v>
      </c>
      <c r="K136" s="134" t="s">
        <v>190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191</v>
      </c>
      <c r="AT136" s="143" t="s">
        <v>186</v>
      </c>
      <c r="AU136" s="143" t="s">
        <v>78</v>
      </c>
      <c r="AY136" s="18" t="s">
        <v>184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76</v>
      </c>
      <c r="BK136" s="144">
        <f>ROUND(I136*H136,2)</f>
        <v>0</v>
      </c>
      <c r="BL136" s="18" t="s">
        <v>191</v>
      </c>
      <c r="BM136" s="143" t="s">
        <v>221</v>
      </c>
    </row>
    <row r="137" spans="2:65" s="1" customFormat="1" ht="29.25">
      <c r="B137" s="33"/>
      <c r="D137" s="145" t="s">
        <v>193</v>
      </c>
      <c r="F137" s="146" t="s">
        <v>222</v>
      </c>
      <c r="I137" s="147"/>
      <c r="L137" s="33"/>
      <c r="M137" s="148"/>
      <c r="T137" s="54"/>
      <c r="AT137" s="18" t="s">
        <v>193</v>
      </c>
      <c r="AU137" s="18" t="s">
        <v>78</v>
      </c>
    </row>
    <row r="138" spans="2:65" s="1" customFormat="1">
      <c r="B138" s="33"/>
      <c r="D138" s="149" t="s">
        <v>195</v>
      </c>
      <c r="F138" s="150" t="s">
        <v>223</v>
      </c>
      <c r="I138" s="147"/>
      <c r="L138" s="33"/>
      <c r="M138" s="148"/>
      <c r="T138" s="54"/>
      <c r="AT138" s="18" t="s">
        <v>195</v>
      </c>
      <c r="AU138" s="18" t="s">
        <v>78</v>
      </c>
    </row>
    <row r="139" spans="2:65" s="12" customFormat="1">
      <c r="B139" s="151"/>
      <c r="D139" s="145" t="s">
        <v>197</v>
      </c>
      <c r="E139" s="152" t="s">
        <v>19</v>
      </c>
      <c r="F139" s="153" t="s">
        <v>224</v>
      </c>
      <c r="H139" s="154">
        <v>3.8420000000000001</v>
      </c>
      <c r="I139" s="155"/>
      <c r="L139" s="151"/>
      <c r="M139" s="156"/>
      <c r="T139" s="157"/>
      <c r="AT139" s="152" t="s">
        <v>197</v>
      </c>
      <c r="AU139" s="152" t="s">
        <v>78</v>
      </c>
      <c r="AV139" s="12" t="s">
        <v>78</v>
      </c>
      <c r="AW139" s="12" t="s">
        <v>31</v>
      </c>
      <c r="AX139" s="12" t="s">
        <v>76</v>
      </c>
      <c r="AY139" s="152" t="s">
        <v>184</v>
      </c>
    </row>
    <row r="140" spans="2:65" s="13" customFormat="1">
      <c r="B140" s="158"/>
      <c r="D140" s="145" t="s">
        <v>197</v>
      </c>
      <c r="E140" s="159" t="s">
        <v>19</v>
      </c>
      <c r="F140" s="160" t="s">
        <v>205</v>
      </c>
      <c r="H140" s="161">
        <v>3.8420000000000001</v>
      </c>
      <c r="I140" s="162"/>
      <c r="L140" s="158"/>
      <c r="M140" s="163"/>
      <c r="T140" s="164"/>
      <c r="AT140" s="159" t="s">
        <v>197</v>
      </c>
      <c r="AU140" s="159" t="s">
        <v>78</v>
      </c>
      <c r="AV140" s="13" t="s">
        <v>191</v>
      </c>
      <c r="AW140" s="13" t="s">
        <v>31</v>
      </c>
      <c r="AX140" s="13" t="s">
        <v>69</v>
      </c>
      <c r="AY140" s="159" t="s">
        <v>184</v>
      </c>
    </row>
    <row r="141" spans="2:65" s="1" customFormat="1" ht="33" customHeight="1">
      <c r="B141" s="33"/>
      <c r="C141" s="132" t="s">
        <v>225</v>
      </c>
      <c r="D141" s="132" t="s">
        <v>186</v>
      </c>
      <c r="E141" s="133" t="s">
        <v>226</v>
      </c>
      <c r="F141" s="134" t="s">
        <v>227</v>
      </c>
      <c r="G141" s="135" t="s">
        <v>189</v>
      </c>
      <c r="H141" s="136">
        <v>7.6840000000000002</v>
      </c>
      <c r="I141" s="137"/>
      <c r="J141" s="138">
        <f>ROUND(I141*H141,2)</f>
        <v>0</v>
      </c>
      <c r="K141" s="134" t="s">
        <v>190</v>
      </c>
      <c r="L141" s="33"/>
      <c r="M141" s="139" t="s">
        <v>19</v>
      </c>
      <c r="N141" s="140" t="s">
        <v>40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191</v>
      </c>
      <c r="AT141" s="143" t="s">
        <v>186</v>
      </c>
      <c r="AU141" s="143" t="s">
        <v>78</v>
      </c>
      <c r="AY141" s="18" t="s">
        <v>184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76</v>
      </c>
      <c r="BK141" s="144">
        <f>ROUND(I141*H141,2)</f>
        <v>0</v>
      </c>
      <c r="BL141" s="18" t="s">
        <v>191</v>
      </c>
      <c r="BM141" s="143" t="s">
        <v>228</v>
      </c>
    </row>
    <row r="142" spans="2:65" s="1" customFormat="1" ht="29.25">
      <c r="B142" s="33"/>
      <c r="D142" s="145" t="s">
        <v>193</v>
      </c>
      <c r="F142" s="146" t="s">
        <v>229</v>
      </c>
      <c r="I142" s="147"/>
      <c r="L142" s="33"/>
      <c r="M142" s="148"/>
      <c r="T142" s="54"/>
      <c r="AT142" s="18" t="s">
        <v>193</v>
      </c>
      <c r="AU142" s="18" t="s">
        <v>78</v>
      </c>
    </row>
    <row r="143" spans="2:65" s="1" customFormat="1">
      <c r="B143" s="33"/>
      <c r="D143" s="149" t="s">
        <v>195</v>
      </c>
      <c r="F143" s="150" t="s">
        <v>230</v>
      </c>
      <c r="I143" s="147"/>
      <c r="L143" s="33"/>
      <c r="M143" s="148"/>
      <c r="T143" s="54"/>
      <c r="AT143" s="18" t="s">
        <v>195</v>
      </c>
      <c r="AU143" s="18" t="s">
        <v>78</v>
      </c>
    </row>
    <row r="144" spans="2:65" s="12" customFormat="1">
      <c r="B144" s="151"/>
      <c r="D144" s="145" t="s">
        <v>197</v>
      </c>
      <c r="E144" s="152" t="s">
        <v>19</v>
      </c>
      <c r="F144" s="153" t="s">
        <v>231</v>
      </c>
      <c r="H144" s="154">
        <v>7.6840000000000002</v>
      </c>
      <c r="I144" s="155"/>
      <c r="L144" s="151"/>
      <c r="M144" s="156"/>
      <c r="T144" s="157"/>
      <c r="AT144" s="152" t="s">
        <v>197</v>
      </c>
      <c r="AU144" s="152" t="s">
        <v>78</v>
      </c>
      <c r="AV144" s="12" t="s">
        <v>78</v>
      </c>
      <c r="AW144" s="12" t="s">
        <v>31</v>
      </c>
      <c r="AX144" s="12" t="s">
        <v>76</v>
      </c>
      <c r="AY144" s="152" t="s">
        <v>184</v>
      </c>
    </row>
    <row r="145" spans="2:65" s="1" customFormat="1" ht="33" customHeight="1">
      <c r="B145" s="33"/>
      <c r="C145" s="132" t="s">
        <v>232</v>
      </c>
      <c r="D145" s="132" t="s">
        <v>186</v>
      </c>
      <c r="E145" s="133" t="s">
        <v>233</v>
      </c>
      <c r="F145" s="134" t="s">
        <v>234</v>
      </c>
      <c r="G145" s="135" t="s">
        <v>189</v>
      </c>
      <c r="H145" s="136">
        <v>7.6840000000000002</v>
      </c>
      <c r="I145" s="137"/>
      <c r="J145" s="138">
        <f>ROUND(I145*H145,2)</f>
        <v>0</v>
      </c>
      <c r="K145" s="134" t="s">
        <v>190</v>
      </c>
      <c r="L145" s="33"/>
      <c r="M145" s="139" t="s">
        <v>19</v>
      </c>
      <c r="N145" s="14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191</v>
      </c>
      <c r="AT145" s="143" t="s">
        <v>186</v>
      </c>
      <c r="AU145" s="143" t="s">
        <v>78</v>
      </c>
      <c r="AY145" s="18" t="s">
        <v>184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76</v>
      </c>
      <c r="BK145" s="144">
        <f>ROUND(I145*H145,2)</f>
        <v>0</v>
      </c>
      <c r="BL145" s="18" t="s">
        <v>191</v>
      </c>
      <c r="BM145" s="143" t="s">
        <v>235</v>
      </c>
    </row>
    <row r="146" spans="2:65" s="1" customFormat="1" ht="29.25">
      <c r="B146" s="33"/>
      <c r="D146" s="145" t="s">
        <v>193</v>
      </c>
      <c r="F146" s="146" t="s">
        <v>236</v>
      </c>
      <c r="I146" s="147"/>
      <c r="L146" s="33"/>
      <c r="M146" s="148"/>
      <c r="T146" s="54"/>
      <c r="AT146" s="18" t="s">
        <v>193</v>
      </c>
      <c r="AU146" s="18" t="s">
        <v>78</v>
      </c>
    </row>
    <row r="147" spans="2:65" s="1" customFormat="1">
      <c r="B147" s="33"/>
      <c r="D147" s="149" t="s">
        <v>195</v>
      </c>
      <c r="F147" s="150" t="s">
        <v>237</v>
      </c>
      <c r="I147" s="147"/>
      <c r="L147" s="33"/>
      <c r="M147" s="148"/>
      <c r="T147" s="54"/>
      <c r="AT147" s="18" t="s">
        <v>195</v>
      </c>
      <c r="AU147" s="18" t="s">
        <v>78</v>
      </c>
    </row>
    <row r="148" spans="2:65" s="12" customFormat="1">
      <c r="B148" s="151"/>
      <c r="D148" s="145" t="s">
        <v>197</v>
      </c>
      <c r="E148" s="152" t="s">
        <v>19</v>
      </c>
      <c r="F148" s="153" t="s">
        <v>231</v>
      </c>
      <c r="H148" s="154">
        <v>7.6840000000000002</v>
      </c>
      <c r="I148" s="155"/>
      <c r="L148" s="151"/>
      <c r="M148" s="156"/>
      <c r="T148" s="157"/>
      <c r="AT148" s="152" t="s">
        <v>197</v>
      </c>
      <c r="AU148" s="152" t="s">
        <v>78</v>
      </c>
      <c r="AV148" s="12" t="s">
        <v>78</v>
      </c>
      <c r="AW148" s="12" t="s">
        <v>31</v>
      </c>
      <c r="AX148" s="12" t="s">
        <v>76</v>
      </c>
      <c r="AY148" s="152" t="s">
        <v>184</v>
      </c>
    </row>
    <row r="149" spans="2:65" s="1" customFormat="1" ht="24.2" customHeight="1">
      <c r="B149" s="33"/>
      <c r="C149" s="132" t="s">
        <v>238</v>
      </c>
      <c r="D149" s="132" t="s">
        <v>186</v>
      </c>
      <c r="E149" s="133" t="s">
        <v>239</v>
      </c>
      <c r="F149" s="134" t="s">
        <v>240</v>
      </c>
      <c r="G149" s="135" t="s">
        <v>189</v>
      </c>
      <c r="H149" s="136">
        <v>3.61</v>
      </c>
      <c r="I149" s="137"/>
      <c r="J149" s="138">
        <f>ROUND(I149*H149,2)</f>
        <v>0</v>
      </c>
      <c r="K149" s="134" t="s">
        <v>190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191</v>
      </c>
      <c r="AT149" s="143" t="s">
        <v>186</v>
      </c>
      <c r="AU149" s="143" t="s">
        <v>78</v>
      </c>
      <c r="AY149" s="18" t="s">
        <v>184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76</v>
      </c>
      <c r="BK149" s="144">
        <f>ROUND(I149*H149,2)</f>
        <v>0</v>
      </c>
      <c r="BL149" s="18" t="s">
        <v>191</v>
      </c>
      <c r="BM149" s="143" t="s">
        <v>241</v>
      </c>
    </row>
    <row r="150" spans="2:65" s="1" customFormat="1" ht="19.5">
      <c r="B150" s="33"/>
      <c r="D150" s="145" t="s">
        <v>193</v>
      </c>
      <c r="F150" s="146" t="s">
        <v>242</v>
      </c>
      <c r="I150" s="147"/>
      <c r="L150" s="33"/>
      <c r="M150" s="148"/>
      <c r="T150" s="54"/>
      <c r="AT150" s="18" t="s">
        <v>193</v>
      </c>
      <c r="AU150" s="18" t="s">
        <v>78</v>
      </c>
    </row>
    <row r="151" spans="2:65" s="1" customFormat="1">
      <c r="B151" s="33"/>
      <c r="D151" s="149" t="s">
        <v>195</v>
      </c>
      <c r="F151" s="150" t="s">
        <v>243</v>
      </c>
      <c r="I151" s="147"/>
      <c r="L151" s="33"/>
      <c r="M151" s="148"/>
      <c r="T151" s="54"/>
      <c r="AT151" s="18" t="s">
        <v>195</v>
      </c>
      <c r="AU151" s="18" t="s">
        <v>78</v>
      </c>
    </row>
    <row r="152" spans="2:65" s="12" customFormat="1">
      <c r="B152" s="151"/>
      <c r="D152" s="145" t="s">
        <v>197</v>
      </c>
      <c r="E152" s="152" t="s">
        <v>19</v>
      </c>
      <c r="F152" s="153" t="s">
        <v>244</v>
      </c>
      <c r="H152" s="154">
        <v>1.9</v>
      </c>
      <c r="I152" s="155"/>
      <c r="L152" s="151"/>
      <c r="M152" s="156"/>
      <c r="T152" s="157"/>
      <c r="AT152" s="152" t="s">
        <v>197</v>
      </c>
      <c r="AU152" s="152" t="s">
        <v>78</v>
      </c>
      <c r="AV152" s="12" t="s">
        <v>78</v>
      </c>
      <c r="AW152" s="12" t="s">
        <v>31</v>
      </c>
      <c r="AX152" s="12" t="s">
        <v>69</v>
      </c>
      <c r="AY152" s="152" t="s">
        <v>184</v>
      </c>
    </row>
    <row r="153" spans="2:65" s="12" customFormat="1">
      <c r="B153" s="151"/>
      <c r="D153" s="145" t="s">
        <v>197</v>
      </c>
      <c r="E153" s="152" t="s">
        <v>19</v>
      </c>
      <c r="F153" s="153" t="s">
        <v>245</v>
      </c>
      <c r="H153" s="154">
        <v>0.95</v>
      </c>
      <c r="I153" s="155"/>
      <c r="L153" s="151"/>
      <c r="M153" s="156"/>
      <c r="T153" s="157"/>
      <c r="AT153" s="152" t="s">
        <v>197</v>
      </c>
      <c r="AU153" s="152" t="s">
        <v>78</v>
      </c>
      <c r="AV153" s="12" t="s">
        <v>78</v>
      </c>
      <c r="AW153" s="12" t="s">
        <v>31</v>
      </c>
      <c r="AX153" s="12" t="s">
        <v>69</v>
      </c>
      <c r="AY153" s="152" t="s">
        <v>184</v>
      </c>
    </row>
    <row r="154" spans="2:65" s="12" customFormat="1">
      <c r="B154" s="151"/>
      <c r="D154" s="145" t="s">
        <v>197</v>
      </c>
      <c r="E154" s="152" t="s">
        <v>19</v>
      </c>
      <c r="F154" s="153" t="s">
        <v>246</v>
      </c>
      <c r="H154" s="154">
        <v>0.76</v>
      </c>
      <c r="I154" s="155"/>
      <c r="L154" s="151"/>
      <c r="M154" s="156"/>
      <c r="T154" s="157"/>
      <c r="AT154" s="152" t="s">
        <v>197</v>
      </c>
      <c r="AU154" s="152" t="s">
        <v>78</v>
      </c>
      <c r="AV154" s="12" t="s">
        <v>78</v>
      </c>
      <c r="AW154" s="12" t="s">
        <v>31</v>
      </c>
      <c r="AX154" s="12" t="s">
        <v>69</v>
      </c>
      <c r="AY154" s="152" t="s">
        <v>184</v>
      </c>
    </row>
    <row r="155" spans="2:65" s="13" customFormat="1">
      <c r="B155" s="158"/>
      <c r="D155" s="145" t="s">
        <v>197</v>
      </c>
      <c r="E155" s="159" t="s">
        <v>19</v>
      </c>
      <c r="F155" s="160" t="s">
        <v>205</v>
      </c>
      <c r="H155" s="161">
        <v>3.61</v>
      </c>
      <c r="I155" s="162"/>
      <c r="L155" s="158"/>
      <c r="M155" s="163"/>
      <c r="T155" s="164"/>
      <c r="AT155" s="159" t="s">
        <v>197</v>
      </c>
      <c r="AU155" s="159" t="s">
        <v>78</v>
      </c>
      <c r="AV155" s="13" t="s">
        <v>191</v>
      </c>
      <c r="AW155" s="13" t="s">
        <v>4</v>
      </c>
      <c r="AX155" s="13" t="s">
        <v>76</v>
      </c>
      <c r="AY155" s="159" t="s">
        <v>184</v>
      </c>
    </row>
    <row r="156" spans="2:65" s="1" customFormat="1" ht="24.2" customHeight="1">
      <c r="B156" s="33"/>
      <c r="C156" s="132" t="s">
        <v>247</v>
      </c>
      <c r="D156" s="132" t="s">
        <v>186</v>
      </c>
      <c r="E156" s="133" t="s">
        <v>248</v>
      </c>
      <c r="F156" s="134" t="s">
        <v>249</v>
      </c>
      <c r="G156" s="135" t="s">
        <v>189</v>
      </c>
      <c r="H156" s="136">
        <v>3.61</v>
      </c>
      <c r="I156" s="137"/>
      <c r="J156" s="138">
        <f>ROUND(I156*H156,2)</f>
        <v>0</v>
      </c>
      <c r="K156" s="134" t="s">
        <v>190</v>
      </c>
      <c r="L156" s="33"/>
      <c r="M156" s="139" t="s">
        <v>19</v>
      </c>
      <c r="N156" s="140" t="s">
        <v>40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191</v>
      </c>
      <c r="AT156" s="143" t="s">
        <v>186</v>
      </c>
      <c r="AU156" s="143" t="s">
        <v>78</v>
      </c>
      <c r="AY156" s="18" t="s">
        <v>184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8" t="s">
        <v>76</v>
      </c>
      <c r="BK156" s="144">
        <f>ROUND(I156*H156,2)</f>
        <v>0</v>
      </c>
      <c r="BL156" s="18" t="s">
        <v>191</v>
      </c>
      <c r="BM156" s="143" t="s">
        <v>250</v>
      </c>
    </row>
    <row r="157" spans="2:65" s="1" customFormat="1" ht="19.5">
      <c r="B157" s="33"/>
      <c r="D157" s="145" t="s">
        <v>193</v>
      </c>
      <c r="F157" s="146" t="s">
        <v>251</v>
      </c>
      <c r="I157" s="147"/>
      <c r="L157" s="33"/>
      <c r="M157" s="148"/>
      <c r="T157" s="54"/>
      <c r="AT157" s="18" t="s">
        <v>193</v>
      </c>
      <c r="AU157" s="18" t="s">
        <v>78</v>
      </c>
    </row>
    <row r="158" spans="2:65" s="1" customFormat="1">
      <c r="B158" s="33"/>
      <c r="D158" s="149" t="s">
        <v>195</v>
      </c>
      <c r="F158" s="150" t="s">
        <v>252</v>
      </c>
      <c r="I158" s="147"/>
      <c r="L158" s="33"/>
      <c r="M158" s="148"/>
      <c r="T158" s="54"/>
      <c r="AT158" s="18" t="s">
        <v>195</v>
      </c>
      <c r="AU158" s="18" t="s">
        <v>78</v>
      </c>
    </row>
    <row r="159" spans="2:65" s="12" customFormat="1">
      <c r="B159" s="151"/>
      <c r="D159" s="145" t="s">
        <v>197</v>
      </c>
      <c r="E159" s="152" t="s">
        <v>19</v>
      </c>
      <c r="F159" s="153" t="s">
        <v>253</v>
      </c>
      <c r="H159" s="154">
        <v>3.61</v>
      </c>
      <c r="I159" s="155"/>
      <c r="L159" s="151"/>
      <c r="M159" s="156"/>
      <c r="T159" s="157"/>
      <c r="AT159" s="152" t="s">
        <v>197</v>
      </c>
      <c r="AU159" s="152" t="s">
        <v>78</v>
      </c>
      <c r="AV159" s="12" t="s">
        <v>78</v>
      </c>
      <c r="AW159" s="12" t="s">
        <v>31</v>
      </c>
      <c r="AX159" s="12" t="s">
        <v>76</v>
      </c>
      <c r="AY159" s="152" t="s">
        <v>184</v>
      </c>
    </row>
    <row r="160" spans="2:65" s="1" customFormat="1" ht="37.9" customHeight="1">
      <c r="B160" s="33"/>
      <c r="C160" s="132" t="s">
        <v>254</v>
      </c>
      <c r="D160" s="132" t="s">
        <v>186</v>
      </c>
      <c r="E160" s="133" t="s">
        <v>255</v>
      </c>
      <c r="F160" s="134" t="s">
        <v>256</v>
      </c>
      <c r="G160" s="135" t="s">
        <v>189</v>
      </c>
      <c r="H160" s="136">
        <v>90.7</v>
      </c>
      <c r="I160" s="137"/>
      <c r="J160" s="138">
        <f>ROUND(I160*H160,2)</f>
        <v>0</v>
      </c>
      <c r="K160" s="134" t="s">
        <v>190</v>
      </c>
      <c r="L160" s="33"/>
      <c r="M160" s="139" t="s">
        <v>19</v>
      </c>
      <c r="N160" s="140" t="s">
        <v>40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191</v>
      </c>
      <c r="AT160" s="143" t="s">
        <v>186</v>
      </c>
      <c r="AU160" s="143" t="s">
        <v>78</v>
      </c>
      <c r="AY160" s="18" t="s">
        <v>184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76</v>
      </c>
      <c r="BK160" s="144">
        <f>ROUND(I160*H160,2)</f>
        <v>0</v>
      </c>
      <c r="BL160" s="18" t="s">
        <v>191</v>
      </c>
      <c r="BM160" s="143" t="s">
        <v>257</v>
      </c>
    </row>
    <row r="161" spans="2:65" s="1" customFormat="1" ht="39">
      <c r="B161" s="33"/>
      <c r="D161" s="145" t="s">
        <v>193</v>
      </c>
      <c r="F161" s="146" t="s">
        <v>258</v>
      </c>
      <c r="I161" s="147"/>
      <c r="L161" s="33"/>
      <c r="M161" s="148"/>
      <c r="T161" s="54"/>
      <c r="AT161" s="18" t="s">
        <v>193</v>
      </c>
      <c r="AU161" s="18" t="s">
        <v>78</v>
      </c>
    </row>
    <row r="162" spans="2:65" s="1" customFormat="1">
      <c r="B162" s="33"/>
      <c r="D162" s="149" t="s">
        <v>195</v>
      </c>
      <c r="F162" s="150" t="s">
        <v>259</v>
      </c>
      <c r="I162" s="147"/>
      <c r="L162" s="33"/>
      <c r="M162" s="148"/>
      <c r="T162" s="54"/>
      <c r="AT162" s="18" t="s">
        <v>195</v>
      </c>
      <c r="AU162" s="18" t="s">
        <v>78</v>
      </c>
    </row>
    <row r="163" spans="2:65" s="12" customFormat="1">
      <c r="B163" s="151"/>
      <c r="D163" s="145" t="s">
        <v>197</v>
      </c>
      <c r="E163" s="152" t="s">
        <v>19</v>
      </c>
      <c r="F163" s="153" t="s">
        <v>260</v>
      </c>
      <c r="H163" s="154">
        <v>44.25</v>
      </c>
      <c r="I163" s="155"/>
      <c r="L163" s="151"/>
      <c r="M163" s="156"/>
      <c r="T163" s="157"/>
      <c r="AT163" s="152" t="s">
        <v>197</v>
      </c>
      <c r="AU163" s="152" t="s">
        <v>78</v>
      </c>
      <c r="AV163" s="12" t="s">
        <v>78</v>
      </c>
      <c r="AW163" s="12" t="s">
        <v>31</v>
      </c>
      <c r="AX163" s="12" t="s">
        <v>69</v>
      </c>
      <c r="AY163" s="152" t="s">
        <v>184</v>
      </c>
    </row>
    <row r="164" spans="2:65" s="12" customFormat="1">
      <c r="B164" s="151"/>
      <c r="D164" s="145" t="s">
        <v>197</v>
      </c>
      <c r="E164" s="152" t="s">
        <v>19</v>
      </c>
      <c r="F164" s="153" t="s">
        <v>261</v>
      </c>
      <c r="H164" s="154">
        <v>23.25</v>
      </c>
      <c r="I164" s="155"/>
      <c r="L164" s="151"/>
      <c r="M164" s="156"/>
      <c r="T164" s="157"/>
      <c r="AT164" s="152" t="s">
        <v>197</v>
      </c>
      <c r="AU164" s="152" t="s">
        <v>78</v>
      </c>
      <c r="AV164" s="12" t="s">
        <v>78</v>
      </c>
      <c r="AW164" s="12" t="s">
        <v>31</v>
      </c>
      <c r="AX164" s="12" t="s">
        <v>69</v>
      </c>
      <c r="AY164" s="152" t="s">
        <v>184</v>
      </c>
    </row>
    <row r="165" spans="2:65" s="12" customFormat="1">
      <c r="B165" s="151"/>
      <c r="D165" s="145" t="s">
        <v>197</v>
      </c>
      <c r="E165" s="152" t="s">
        <v>19</v>
      </c>
      <c r="F165" s="153" t="s">
        <v>262</v>
      </c>
      <c r="H165" s="154">
        <v>16</v>
      </c>
      <c r="I165" s="155"/>
      <c r="L165" s="151"/>
      <c r="M165" s="156"/>
      <c r="T165" s="157"/>
      <c r="AT165" s="152" t="s">
        <v>197</v>
      </c>
      <c r="AU165" s="152" t="s">
        <v>78</v>
      </c>
      <c r="AV165" s="12" t="s">
        <v>78</v>
      </c>
      <c r="AW165" s="12" t="s">
        <v>31</v>
      </c>
      <c r="AX165" s="12" t="s">
        <v>69</v>
      </c>
      <c r="AY165" s="152" t="s">
        <v>184</v>
      </c>
    </row>
    <row r="166" spans="2:65" s="12" customFormat="1">
      <c r="B166" s="151"/>
      <c r="D166" s="145" t="s">
        <v>197</v>
      </c>
      <c r="E166" s="152" t="s">
        <v>19</v>
      </c>
      <c r="F166" s="153" t="s">
        <v>263</v>
      </c>
      <c r="H166" s="154">
        <v>7.2</v>
      </c>
      <c r="I166" s="155"/>
      <c r="L166" s="151"/>
      <c r="M166" s="156"/>
      <c r="T166" s="157"/>
      <c r="AT166" s="152" t="s">
        <v>197</v>
      </c>
      <c r="AU166" s="152" t="s">
        <v>78</v>
      </c>
      <c r="AV166" s="12" t="s">
        <v>78</v>
      </c>
      <c r="AW166" s="12" t="s">
        <v>31</v>
      </c>
      <c r="AX166" s="12" t="s">
        <v>69</v>
      </c>
      <c r="AY166" s="152" t="s">
        <v>184</v>
      </c>
    </row>
    <row r="167" spans="2:65" s="13" customFormat="1">
      <c r="B167" s="158"/>
      <c r="D167" s="145" t="s">
        <v>197</v>
      </c>
      <c r="E167" s="159" t="s">
        <v>19</v>
      </c>
      <c r="F167" s="160" t="s">
        <v>205</v>
      </c>
      <c r="H167" s="161">
        <v>90.7</v>
      </c>
      <c r="I167" s="162"/>
      <c r="L167" s="158"/>
      <c r="M167" s="163"/>
      <c r="T167" s="164"/>
      <c r="AT167" s="159" t="s">
        <v>197</v>
      </c>
      <c r="AU167" s="159" t="s">
        <v>78</v>
      </c>
      <c r="AV167" s="13" t="s">
        <v>191</v>
      </c>
      <c r="AW167" s="13" t="s">
        <v>31</v>
      </c>
      <c r="AX167" s="13" t="s">
        <v>76</v>
      </c>
      <c r="AY167" s="159" t="s">
        <v>184</v>
      </c>
    </row>
    <row r="168" spans="2:65" s="1" customFormat="1" ht="37.9" customHeight="1">
      <c r="B168" s="33"/>
      <c r="C168" s="132" t="s">
        <v>264</v>
      </c>
      <c r="D168" s="132" t="s">
        <v>186</v>
      </c>
      <c r="E168" s="133" t="s">
        <v>265</v>
      </c>
      <c r="F168" s="134" t="s">
        <v>266</v>
      </c>
      <c r="G168" s="135" t="s">
        <v>189</v>
      </c>
      <c r="H168" s="136">
        <v>10.89</v>
      </c>
      <c r="I168" s="137"/>
      <c r="J168" s="138">
        <f>ROUND(I168*H168,2)</f>
        <v>0</v>
      </c>
      <c r="K168" s="134" t="s">
        <v>190</v>
      </c>
      <c r="L168" s="33"/>
      <c r="M168" s="139" t="s">
        <v>19</v>
      </c>
      <c r="N168" s="140" t="s">
        <v>40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191</v>
      </c>
      <c r="AT168" s="143" t="s">
        <v>186</v>
      </c>
      <c r="AU168" s="143" t="s">
        <v>78</v>
      </c>
      <c r="AY168" s="18" t="s">
        <v>184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8" t="s">
        <v>76</v>
      </c>
      <c r="BK168" s="144">
        <f>ROUND(I168*H168,2)</f>
        <v>0</v>
      </c>
      <c r="BL168" s="18" t="s">
        <v>191</v>
      </c>
      <c r="BM168" s="143" t="s">
        <v>267</v>
      </c>
    </row>
    <row r="169" spans="2:65" s="1" customFormat="1" ht="39">
      <c r="B169" s="33"/>
      <c r="D169" s="145" t="s">
        <v>193</v>
      </c>
      <c r="F169" s="146" t="s">
        <v>268</v>
      </c>
      <c r="I169" s="147"/>
      <c r="L169" s="33"/>
      <c r="M169" s="148"/>
      <c r="T169" s="54"/>
      <c r="AT169" s="18" t="s">
        <v>193</v>
      </c>
      <c r="AU169" s="18" t="s">
        <v>78</v>
      </c>
    </row>
    <row r="170" spans="2:65" s="1" customFormat="1">
      <c r="B170" s="33"/>
      <c r="D170" s="149" t="s">
        <v>195</v>
      </c>
      <c r="F170" s="150" t="s">
        <v>269</v>
      </c>
      <c r="I170" s="147"/>
      <c r="L170" s="33"/>
      <c r="M170" s="148"/>
      <c r="T170" s="54"/>
      <c r="AT170" s="18" t="s">
        <v>195</v>
      </c>
      <c r="AU170" s="18" t="s">
        <v>78</v>
      </c>
    </row>
    <row r="171" spans="2:65" s="12" customFormat="1">
      <c r="B171" s="151"/>
      <c r="D171" s="145" t="s">
        <v>197</v>
      </c>
      <c r="E171" s="152" t="s">
        <v>19</v>
      </c>
      <c r="F171" s="153" t="s">
        <v>270</v>
      </c>
      <c r="H171" s="154">
        <v>97.74</v>
      </c>
      <c r="I171" s="155"/>
      <c r="L171" s="151"/>
      <c r="M171" s="156"/>
      <c r="T171" s="157"/>
      <c r="AT171" s="152" t="s">
        <v>197</v>
      </c>
      <c r="AU171" s="152" t="s">
        <v>78</v>
      </c>
      <c r="AV171" s="12" t="s">
        <v>78</v>
      </c>
      <c r="AW171" s="12" t="s">
        <v>31</v>
      </c>
      <c r="AX171" s="12" t="s">
        <v>69</v>
      </c>
      <c r="AY171" s="152" t="s">
        <v>184</v>
      </c>
    </row>
    <row r="172" spans="2:65" s="12" customFormat="1">
      <c r="B172" s="151"/>
      <c r="D172" s="145" t="s">
        <v>197</v>
      </c>
      <c r="E172" s="152" t="s">
        <v>19</v>
      </c>
      <c r="F172" s="153" t="s">
        <v>271</v>
      </c>
      <c r="H172" s="154">
        <v>3.85</v>
      </c>
      <c r="I172" s="155"/>
      <c r="L172" s="151"/>
      <c r="M172" s="156"/>
      <c r="T172" s="157"/>
      <c r="AT172" s="152" t="s">
        <v>197</v>
      </c>
      <c r="AU172" s="152" t="s">
        <v>78</v>
      </c>
      <c r="AV172" s="12" t="s">
        <v>78</v>
      </c>
      <c r="AW172" s="12" t="s">
        <v>31</v>
      </c>
      <c r="AX172" s="12" t="s">
        <v>69</v>
      </c>
      <c r="AY172" s="152" t="s">
        <v>184</v>
      </c>
    </row>
    <row r="173" spans="2:65" s="12" customFormat="1">
      <c r="B173" s="151"/>
      <c r="D173" s="145" t="s">
        <v>197</v>
      </c>
      <c r="E173" s="152" t="s">
        <v>19</v>
      </c>
      <c r="F173" s="153" t="s">
        <v>272</v>
      </c>
      <c r="H173" s="154">
        <v>-90.7</v>
      </c>
      <c r="I173" s="155"/>
      <c r="L173" s="151"/>
      <c r="M173" s="156"/>
      <c r="T173" s="157"/>
      <c r="AT173" s="152" t="s">
        <v>197</v>
      </c>
      <c r="AU173" s="152" t="s">
        <v>78</v>
      </c>
      <c r="AV173" s="12" t="s">
        <v>78</v>
      </c>
      <c r="AW173" s="12" t="s">
        <v>31</v>
      </c>
      <c r="AX173" s="12" t="s">
        <v>69</v>
      </c>
      <c r="AY173" s="152" t="s">
        <v>184</v>
      </c>
    </row>
    <row r="174" spans="2:65" s="13" customFormat="1">
      <c r="B174" s="158"/>
      <c r="D174" s="145" t="s">
        <v>197</v>
      </c>
      <c r="E174" s="159" t="s">
        <v>19</v>
      </c>
      <c r="F174" s="160" t="s">
        <v>205</v>
      </c>
      <c r="H174" s="161">
        <v>10.89</v>
      </c>
      <c r="I174" s="162"/>
      <c r="L174" s="158"/>
      <c r="M174" s="163"/>
      <c r="T174" s="164"/>
      <c r="AT174" s="159" t="s">
        <v>197</v>
      </c>
      <c r="AU174" s="159" t="s">
        <v>78</v>
      </c>
      <c r="AV174" s="13" t="s">
        <v>191</v>
      </c>
      <c r="AW174" s="13" t="s">
        <v>31</v>
      </c>
      <c r="AX174" s="13" t="s">
        <v>76</v>
      </c>
      <c r="AY174" s="159" t="s">
        <v>184</v>
      </c>
    </row>
    <row r="175" spans="2:65" s="1" customFormat="1" ht="37.9" customHeight="1">
      <c r="B175" s="33"/>
      <c r="C175" s="132" t="s">
        <v>273</v>
      </c>
      <c r="D175" s="132" t="s">
        <v>186</v>
      </c>
      <c r="E175" s="133" t="s">
        <v>274</v>
      </c>
      <c r="F175" s="134" t="s">
        <v>275</v>
      </c>
      <c r="G175" s="135" t="s">
        <v>189</v>
      </c>
      <c r="H175" s="136">
        <v>206.91</v>
      </c>
      <c r="I175" s="137"/>
      <c r="J175" s="138">
        <f>ROUND(I175*H175,2)</f>
        <v>0</v>
      </c>
      <c r="K175" s="134" t="s">
        <v>190</v>
      </c>
      <c r="L175" s="33"/>
      <c r="M175" s="139" t="s">
        <v>19</v>
      </c>
      <c r="N175" s="140" t="s">
        <v>40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191</v>
      </c>
      <c r="AT175" s="143" t="s">
        <v>186</v>
      </c>
      <c r="AU175" s="143" t="s">
        <v>78</v>
      </c>
      <c r="AY175" s="18" t="s">
        <v>184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76</v>
      </c>
      <c r="BK175" s="144">
        <f>ROUND(I175*H175,2)</f>
        <v>0</v>
      </c>
      <c r="BL175" s="18" t="s">
        <v>191</v>
      </c>
      <c r="BM175" s="143" t="s">
        <v>276</v>
      </c>
    </row>
    <row r="176" spans="2:65" s="1" customFormat="1" ht="48.75">
      <c r="B176" s="33"/>
      <c r="D176" s="145" t="s">
        <v>193</v>
      </c>
      <c r="F176" s="146" t="s">
        <v>277</v>
      </c>
      <c r="I176" s="147"/>
      <c r="L176" s="33"/>
      <c r="M176" s="148"/>
      <c r="T176" s="54"/>
      <c r="AT176" s="18" t="s">
        <v>193</v>
      </c>
      <c r="AU176" s="18" t="s">
        <v>78</v>
      </c>
    </row>
    <row r="177" spans="2:65" s="1" customFormat="1">
      <c r="B177" s="33"/>
      <c r="D177" s="149" t="s">
        <v>195</v>
      </c>
      <c r="F177" s="150" t="s">
        <v>278</v>
      </c>
      <c r="I177" s="147"/>
      <c r="L177" s="33"/>
      <c r="M177" s="148"/>
      <c r="T177" s="54"/>
      <c r="AT177" s="18" t="s">
        <v>195</v>
      </c>
      <c r="AU177" s="18" t="s">
        <v>78</v>
      </c>
    </row>
    <row r="178" spans="2:65" s="12" customFormat="1">
      <c r="B178" s="151"/>
      <c r="D178" s="145" t="s">
        <v>197</v>
      </c>
      <c r="E178" s="152" t="s">
        <v>19</v>
      </c>
      <c r="F178" s="153" t="s">
        <v>279</v>
      </c>
      <c r="H178" s="154">
        <v>10.89</v>
      </c>
      <c r="I178" s="155"/>
      <c r="L178" s="151"/>
      <c r="M178" s="156"/>
      <c r="T178" s="157"/>
      <c r="AT178" s="152" t="s">
        <v>197</v>
      </c>
      <c r="AU178" s="152" t="s">
        <v>78</v>
      </c>
      <c r="AV178" s="12" t="s">
        <v>78</v>
      </c>
      <c r="AW178" s="12" t="s">
        <v>31</v>
      </c>
      <c r="AX178" s="12" t="s">
        <v>76</v>
      </c>
      <c r="AY178" s="152" t="s">
        <v>184</v>
      </c>
    </row>
    <row r="179" spans="2:65" s="12" customFormat="1">
      <c r="B179" s="151"/>
      <c r="D179" s="145" t="s">
        <v>197</v>
      </c>
      <c r="F179" s="153" t="s">
        <v>280</v>
      </c>
      <c r="H179" s="154">
        <v>206.91</v>
      </c>
      <c r="I179" s="155"/>
      <c r="L179" s="151"/>
      <c r="M179" s="156"/>
      <c r="T179" s="157"/>
      <c r="AT179" s="152" t="s">
        <v>197</v>
      </c>
      <c r="AU179" s="152" t="s">
        <v>78</v>
      </c>
      <c r="AV179" s="12" t="s">
        <v>78</v>
      </c>
      <c r="AW179" s="12" t="s">
        <v>4</v>
      </c>
      <c r="AX179" s="12" t="s">
        <v>76</v>
      </c>
      <c r="AY179" s="152" t="s">
        <v>184</v>
      </c>
    </row>
    <row r="180" spans="2:65" s="1" customFormat="1" ht="37.9" customHeight="1">
      <c r="B180" s="33"/>
      <c r="C180" s="132" t="s">
        <v>281</v>
      </c>
      <c r="D180" s="132" t="s">
        <v>186</v>
      </c>
      <c r="E180" s="133" t="s">
        <v>282</v>
      </c>
      <c r="F180" s="134" t="s">
        <v>283</v>
      </c>
      <c r="G180" s="135" t="s">
        <v>189</v>
      </c>
      <c r="H180" s="136">
        <v>121.01</v>
      </c>
      <c r="I180" s="137"/>
      <c r="J180" s="138">
        <f>ROUND(I180*H180,2)</f>
        <v>0</v>
      </c>
      <c r="K180" s="134" t="s">
        <v>190</v>
      </c>
      <c r="L180" s="33"/>
      <c r="M180" s="139" t="s">
        <v>19</v>
      </c>
      <c r="N180" s="140" t="s">
        <v>40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191</v>
      </c>
      <c r="AT180" s="143" t="s">
        <v>186</v>
      </c>
      <c r="AU180" s="143" t="s">
        <v>78</v>
      </c>
      <c r="AY180" s="18" t="s">
        <v>184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76</v>
      </c>
      <c r="BK180" s="144">
        <f>ROUND(I180*H180,2)</f>
        <v>0</v>
      </c>
      <c r="BL180" s="18" t="s">
        <v>191</v>
      </c>
      <c r="BM180" s="143" t="s">
        <v>284</v>
      </c>
    </row>
    <row r="181" spans="2:65" s="1" customFormat="1" ht="39">
      <c r="B181" s="33"/>
      <c r="D181" s="145" t="s">
        <v>193</v>
      </c>
      <c r="F181" s="146" t="s">
        <v>285</v>
      </c>
      <c r="I181" s="147"/>
      <c r="L181" s="33"/>
      <c r="M181" s="148"/>
      <c r="T181" s="54"/>
      <c r="AT181" s="18" t="s">
        <v>193</v>
      </c>
      <c r="AU181" s="18" t="s">
        <v>78</v>
      </c>
    </row>
    <row r="182" spans="2:65" s="1" customFormat="1">
      <c r="B182" s="33"/>
      <c r="D182" s="149" t="s">
        <v>195</v>
      </c>
      <c r="F182" s="150" t="s">
        <v>286</v>
      </c>
      <c r="I182" s="147"/>
      <c r="L182" s="33"/>
      <c r="M182" s="148"/>
      <c r="T182" s="54"/>
      <c r="AT182" s="18" t="s">
        <v>195</v>
      </c>
      <c r="AU182" s="18" t="s">
        <v>78</v>
      </c>
    </row>
    <row r="183" spans="2:65" s="12" customFormat="1">
      <c r="B183" s="151"/>
      <c r="D183" s="145" t="s">
        <v>197</v>
      </c>
      <c r="E183" s="152" t="s">
        <v>19</v>
      </c>
      <c r="F183" s="153" t="s">
        <v>287</v>
      </c>
      <c r="H183" s="154">
        <v>102.04</v>
      </c>
      <c r="I183" s="155"/>
      <c r="L183" s="151"/>
      <c r="M183" s="156"/>
      <c r="T183" s="157"/>
      <c r="AT183" s="152" t="s">
        <v>197</v>
      </c>
      <c r="AU183" s="152" t="s">
        <v>78</v>
      </c>
      <c r="AV183" s="12" t="s">
        <v>78</v>
      </c>
      <c r="AW183" s="12" t="s">
        <v>31</v>
      </c>
      <c r="AX183" s="12" t="s">
        <v>69</v>
      </c>
      <c r="AY183" s="152" t="s">
        <v>184</v>
      </c>
    </row>
    <row r="184" spans="2:65" s="12" customFormat="1">
      <c r="B184" s="151"/>
      <c r="D184" s="145" t="s">
        <v>197</v>
      </c>
      <c r="E184" s="152" t="s">
        <v>19</v>
      </c>
      <c r="F184" s="153" t="s">
        <v>288</v>
      </c>
      <c r="H184" s="154">
        <v>15.36</v>
      </c>
      <c r="I184" s="155"/>
      <c r="L184" s="151"/>
      <c r="M184" s="156"/>
      <c r="T184" s="157"/>
      <c r="AT184" s="152" t="s">
        <v>197</v>
      </c>
      <c r="AU184" s="152" t="s">
        <v>78</v>
      </c>
      <c r="AV184" s="12" t="s">
        <v>78</v>
      </c>
      <c r="AW184" s="12" t="s">
        <v>31</v>
      </c>
      <c r="AX184" s="12" t="s">
        <v>69</v>
      </c>
      <c r="AY184" s="152" t="s">
        <v>184</v>
      </c>
    </row>
    <row r="185" spans="2:65" s="12" customFormat="1">
      <c r="B185" s="151"/>
      <c r="D185" s="145" t="s">
        <v>197</v>
      </c>
      <c r="E185" s="152" t="s">
        <v>19</v>
      </c>
      <c r="F185" s="153" t="s">
        <v>253</v>
      </c>
      <c r="H185" s="154">
        <v>3.61</v>
      </c>
      <c r="I185" s="155"/>
      <c r="L185" s="151"/>
      <c r="M185" s="156"/>
      <c r="T185" s="157"/>
      <c r="AT185" s="152" t="s">
        <v>197</v>
      </c>
      <c r="AU185" s="152" t="s">
        <v>78</v>
      </c>
      <c r="AV185" s="12" t="s">
        <v>78</v>
      </c>
      <c r="AW185" s="12" t="s">
        <v>31</v>
      </c>
      <c r="AX185" s="12" t="s">
        <v>69</v>
      </c>
      <c r="AY185" s="152" t="s">
        <v>184</v>
      </c>
    </row>
    <row r="186" spans="2:65" s="13" customFormat="1">
      <c r="B186" s="158"/>
      <c r="D186" s="145" t="s">
        <v>197</v>
      </c>
      <c r="E186" s="159" t="s">
        <v>19</v>
      </c>
      <c r="F186" s="160" t="s">
        <v>205</v>
      </c>
      <c r="H186" s="161">
        <v>121.01</v>
      </c>
      <c r="I186" s="162"/>
      <c r="L186" s="158"/>
      <c r="M186" s="163"/>
      <c r="T186" s="164"/>
      <c r="AT186" s="159" t="s">
        <v>197</v>
      </c>
      <c r="AU186" s="159" t="s">
        <v>78</v>
      </c>
      <c r="AV186" s="13" t="s">
        <v>191</v>
      </c>
      <c r="AW186" s="13" t="s">
        <v>31</v>
      </c>
      <c r="AX186" s="13" t="s">
        <v>76</v>
      </c>
      <c r="AY186" s="159" t="s">
        <v>184</v>
      </c>
    </row>
    <row r="187" spans="2:65" s="1" customFormat="1" ht="37.9" customHeight="1">
      <c r="B187" s="33"/>
      <c r="C187" s="132" t="s">
        <v>289</v>
      </c>
      <c r="D187" s="132" t="s">
        <v>186</v>
      </c>
      <c r="E187" s="133" t="s">
        <v>290</v>
      </c>
      <c r="F187" s="134" t="s">
        <v>291</v>
      </c>
      <c r="G187" s="135" t="s">
        <v>189</v>
      </c>
      <c r="H187" s="136">
        <v>2299</v>
      </c>
      <c r="I187" s="137"/>
      <c r="J187" s="138">
        <f>ROUND(I187*H187,2)</f>
        <v>0</v>
      </c>
      <c r="K187" s="134" t="s">
        <v>190</v>
      </c>
      <c r="L187" s="33"/>
      <c r="M187" s="139" t="s">
        <v>19</v>
      </c>
      <c r="N187" s="140" t="s">
        <v>40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191</v>
      </c>
      <c r="AT187" s="143" t="s">
        <v>186</v>
      </c>
      <c r="AU187" s="143" t="s">
        <v>78</v>
      </c>
      <c r="AY187" s="18" t="s">
        <v>184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76</v>
      </c>
      <c r="BK187" s="144">
        <f>ROUND(I187*H187,2)</f>
        <v>0</v>
      </c>
      <c r="BL187" s="18" t="s">
        <v>191</v>
      </c>
      <c r="BM187" s="143" t="s">
        <v>292</v>
      </c>
    </row>
    <row r="188" spans="2:65" s="1" customFormat="1" ht="48.75">
      <c r="B188" s="33"/>
      <c r="D188" s="145" t="s">
        <v>193</v>
      </c>
      <c r="F188" s="146" t="s">
        <v>293</v>
      </c>
      <c r="I188" s="147"/>
      <c r="L188" s="33"/>
      <c r="M188" s="148"/>
      <c r="T188" s="54"/>
      <c r="AT188" s="18" t="s">
        <v>193</v>
      </c>
      <c r="AU188" s="18" t="s">
        <v>78</v>
      </c>
    </row>
    <row r="189" spans="2:65" s="1" customFormat="1">
      <c r="B189" s="33"/>
      <c r="D189" s="149" t="s">
        <v>195</v>
      </c>
      <c r="F189" s="150" t="s">
        <v>294</v>
      </c>
      <c r="I189" s="147"/>
      <c r="L189" s="33"/>
      <c r="M189" s="148"/>
      <c r="T189" s="54"/>
      <c r="AT189" s="18" t="s">
        <v>195</v>
      </c>
      <c r="AU189" s="18" t="s">
        <v>78</v>
      </c>
    </row>
    <row r="190" spans="2:65" s="12" customFormat="1">
      <c r="B190" s="151"/>
      <c r="D190" s="145" t="s">
        <v>197</v>
      </c>
      <c r="E190" s="152" t="s">
        <v>19</v>
      </c>
      <c r="F190" s="153" t="s">
        <v>295</v>
      </c>
      <c r="H190" s="154">
        <v>121</v>
      </c>
      <c r="I190" s="155"/>
      <c r="L190" s="151"/>
      <c r="M190" s="156"/>
      <c r="T190" s="157"/>
      <c r="AT190" s="152" t="s">
        <v>197</v>
      </c>
      <c r="AU190" s="152" t="s">
        <v>78</v>
      </c>
      <c r="AV190" s="12" t="s">
        <v>78</v>
      </c>
      <c r="AW190" s="12" t="s">
        <v>31</v>
      </c>
      <c r="AX190" s="12" t="s">
        <v>76</v>
      </c>
      <c r="AY190" s="152" t="s">
        <v>184</v>
      </c>
    </row>
    <row r="191" spans="2:65" s="12" customFormat="1">
      <c r="B191" s="151"/>
      <c r="D191" s="145" t="s">
        <v>197</v>
      </c>
      <c r="F191" s="153" t="s">
        <v>296</v>
      </c>
      <c r="H191" s="154">
        <v>2299</v>
      </c>
      <c r="I191" s="155"/>
      <c r="L191" s="151"/>
      <c r="M191" s="156"/>
      <c r="T191" s="157"/>
      <c r="AT191" s="152" t="s">
        <v>197</v>
      </c>
      <c r="AU191" s="152" t="s">
        <v>78</v>
      </c>
      <c r="AV191" s="12" t="s">
        <v>78</v>
      </c>
      <c r="AW191" s="12" t="s">
        <v>4</v>
      </c>
      <c r="AX191" s="12" t="s">
        <v>76</v>
      </c>
      <c r="AY191" s="152" t="s">
        <v>184</v>
      </c>
    </row>
    <row r="192" spans="2:65" s="1" customFormat="1" ht="24.2" customHeight="1">
      <c r="B192" s="33"/>
      <c r="C192" s="132" t="s">
        <v>8</v>
      </c>
      <c r="D192" s="132" t="s">
        <v>186</v>
      </c>
      <c r="E192" s="133" t="s">
        <v>297</v>
      </c>
      <c r="F192" s="134" t="s">
        <v>298</v>
      </c>
      <c r="G192" s="135" t="s">
        <v>189</v>
      </c>
      <c r="H192" s="136">
        <v>101.59</v>
      </c>
      <c r="I192" s="137"/>
      <c r="J192" s="138">
        <f>ROUND(I192*H192,2)</f>
        <v>0</v>
      </c>
      <c r="K192" s="134" t="s">
        <v>190</v>
      </c>
      <c r="L192" s="33"/>
      <c r="M192" s="139" t="s">
        <v>19</v>
      </c>
      <c r="N192" s="140" t="s">
        <v>40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191</v>
      </c>
      <c r="AT192" s="143" t="s">
        <v>186</v>
      </c>
      <c r="AU192" s="143" t="s">
        <v>78</v>
      </c>
      <c r="AY192" s="18" t="s">
        <v>184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8" t="s">
        <v>76</v>
      </c>
      <c r="BK192" s="144">
        <f>ROUND(I192*H192,2)</f>
        <v>0</v>
      </c>
      <c r="BL192" s="18" t="s">
        <v>191</v>
      </c>
      <c r="BM192" s="143" t="s">
        <v>299</v>
      </c>
    </row>
    <row r="193" spans="2:65" s="1" customFormat="1" ht="29.25">
      <c r="B193" s="33"/>
      <c r="D193" s="145" t="s">
        <v>193</v>
      </c>
      <c r="F193" s="146" t="s">
        <v>300</v>
      </c>
      <c r="I193" s="147"/>
      <c r="L193" s="33"/>
      <c r="M193" s="148"/>
      <c r="T193" s="54"/>
      <c r="AT193" s="18" t="s">
        <v>193</v>
      </c>
      <c r="AU193" s="18" t="s">
        <v>78</v>
      </c>
    </row>
    <row r="194" spans="2:65" s="1" customFormat="1">
      <c r="B194" s="33"/>
      <c r="D194" s="149" t="s">
        <v>195</v>
      </c>
      <c r="F194" s="150" t="s">
        <v>301</v>
      </c>
      <c r="I194" s="147"/>
      <c r="L194" s="33"/>
      <c r="M194" s="148"/>
      <c r="T194" s="54"/>
      <c r="AT194" s="18" t="s">
        <v>195</v>
      </c>
      <c r="AU194" s="18" t="s">
        <v>78</v>
      </c>
    </row>
    <row r="195" spans="2:65" s="12" customFormat="1">
      <c r="B195" s="151"/>
      <c r="D195" s="145" t="s">
        <v>197</v>
      </c>
      <c r="E195" s="152" t="s">
        <v>19</v>
      </c>
      <c r="F195" s="153" t="s">
        <v>302</v>
      </c>
      <c r="H195" s="154">
        <v>101.59</v>
      </c>
      <c r="I195" s="155"/>
      <c r="L195" s="151"/>
      <c r="M195" s="156"/>
      <c r="T195" s="157"/>
      <c r="AT195" s="152" t="s">
        <v>197</v>
      </c>
      <c r="AU195" s="152" t="s">
        <v>78</v>
      </c>
      <c r="AV195" s="12" t="s">
        <v>78</v>
      </c>
      <c r="AW195" s="12" t="s">
        <v>31</v>
      </c>
      <c r="AX195" s="12" t="s">
        <v>76</v>
      </c>
      <c r="AY195" s="152" t="s">
        <v>184</v>
      </c>
    </row>
    <row r="196" spans="2:65" s="1" customFormat="1" ht="24.2" customHeight="1">
      <c r="B196" s="33"/>
      <c r="C196" s="132" t="s">
        <v>303</v>
      </c>
      <c r="D196" s="132" t="s">
        <v>186</v>
      </c>
      <c r="E196" s="133" t="s">
        <v>304</v>
      </c>
      <c r="F196" s="134" t="s">
        <v>305</v>
      </c>
      <c r="G196" s="135" t="s">
        <v>189</v>
      </c>
      <c r="H196" s="136">
        <v>121.1</v>
      </c>
      <c r="I196" s="137"/>
      <c r="J196" s="138">
        <f>ROUND(I196*H196,2)</f>
        <v>0</v>
      </c>
      <c r="K196" s="134" t="s">
        <v>190</v>
      </c>
      <c r="L196" s="33"/>
      <c r="M196" s="139" t="s">
        <v>19</v>
      </c>
      <c r="N196" s="140" t="s">
        <v>40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191</v>
      </c>
      <c r="AT196" s="143" t="s">
        <v>186</v>
      </c>
      <c r="AU196" s="143" t="s">
        <v>78</v>
      </c>
      <c r="AY196" s="18" t="s">
        <v>184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76</v>
      </c>
      <c r="BK196" s="144">
        <f>ROUND(I196*H196,2)</f>
        <v>0</v>
      </c>
      <c r="BL196" s="18" t="s">
        <v>191</v>
      </c>
      <c r="BM196" s="143" t="s">
        <v>306</v>
      </c>
    </row>
    <row r="197" spans="2:65" s="1" customFormat="1" ht="29.25">
      <c r="B197" s="33"/>
      <c r="D197" s="145" t="s">
        <v>193</v>
      </c>
      <c r="F197" s="146" t="s">
        <v>307</v>
      </c>
      <c r="I197" s="147"/>
      <c r="L197" s="33"/>
      <c r="M197" s="148"/>
      <c r="T197" s="54"/>
      <c r="AT197" s="18" t="s">
        <v>193</v>
      </c>
      <c r="AU197" s="18" t="s">
        <v>78</v>
      </c>
    </row>
    <row r="198" spans="2:65" s="1" customFormat="1">
      <c r="B198" s="33"/>
      <c r="D198" s="149" t="s">
        <v>195</v>
      </c>
      <c r="F198" s="150" t="s">
        <v>308</v>
      </c>
      <c r="I198" s="147"/>
      <c r="L198" s="33"/>
      <c r="M198" s="148"/>
      <c r="T198" s="54"/>
      <c r="AT198" s="18" t="s">
        <v>195</v>
      </c>
      <c r="AU198" s="18" t="s">
        <v>78</v>
      </c>
    </row>
    <row r="199" spans="2:65" s="12" customFormat="1">
      <c r="B199" s="151"/>
      <c r="D199" s="145" t="s">
        <v>197</v>
      </c>
      <c r="E199" s="152" t="s">
        <v>19</v>
      </c>
      <c r="F199" s="153" t="s">
        <v>309</v>
      </c>
      <c r="H199" s="154">
        <v>121.1</v>
      </c>
      <c r="I199" s="155"/>
      <c r="L199" s="151"/>
      <c r="M199" s="156"/>
      <c r="T199" s="157"/>
      <c r="AT199" s="152" t="s">
        <v>197</v>
      </c>
      <c r="AU199" s="152" t="s">
        <v>78</v>
      </c>
      <c r="AV199" s="12" t="s">
        <v>78</v>
      </c>
      <c r="AW199" s="12" t="s">
        <v>31</v>
      </c>
      <c r="AX199" s="12" t="s">
        <v>76</v>
      </c>
      <c r="AY199" s="152" t="s">
        <v>184</v>
      </c>
    </row>
    <row r="200" spans="2:65" s="1" customFormat="1" ht="24.2" customHeight="1">
      <c r="B200" s="33"/>
      <c r="C200" s="132" t="s">
        <v>310</v>
      </c>
      <c r="D200" s="132" t="s">
        <v>186</v>
      </c>
      <c r="E200" s="133" t="s">
        <v>311</v>
      </c>
      <c r="F200" s="134" t="s">
        <v>312</v>
      </c>
      <c r="G200" s="135" t="s">
        <v>313</v>
      </c>
      <c r="H200" s="136">
        <v>197.85</v>
      </c>
      <c r="I200" s="137"/>
      <c r="J200" s="138">
        <f>ROUND(I200*H200,2)</f>
        <v>0</v>
      </c>
      <c r="K200" s="134" t="s">
        <v>190</v>
      </c>
      <c r="L200" s="33"/>
      <c r="M200" s="139" t="s">
        <v>19</v>
      </c>
      <c r="N200" s="140" t="s">
        <v>40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191</v>
      </c>
      <c r="AT200" s="143" t="s">
        <v>186</v>
      </c>
      <c r="AU200" s="143" t="s">
        <v>78</v>
      </c>
      <c r="AY200" s="18" t="s">
        <v>184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8" t="s">
        <v>76</v>
      </c>
      <c r="BK200" s="144">
        <f>ROUND(I200*H200,2)</f>
        <v>0</v>
      </c>
      <c r="BL200" s="18" t="s">
        <v>191</v>
      </c>
      <c r="BM200" s="143" t="s">
        <v>314</v>
      </c>
    </row>
    <row r="201" spans="2:65" s="1" customFormat="1" ht="29.25">
      <c r="B201" s="33"/>
      <c r="D201" s="145" t="s">
        <v>193</v>
      </c>
      <c r="F201" s="146" t="s">
        <v>315</v>
      </c>
      <c r="I201" s="147"/>
      <c r="L201" s="33"/>
      <c r="M201" s="148"/>
      <c r="T201" s="54"/>
      <c r="AT201" s="18" t="s">
        <v>193</v>
      </c>
      <c r="AU201" s="18" t="s">
        <v>78</v>
      </c>
    </row>
    <row r="202" spans="2:65" s="1" customFormat="1">
      <c r="B202" s="33"/>
      <c r="D202" s="149" t="s">
        <v>195</v>
      </c>
      <c r="F202" s="150" t="s">
        <v>316</v>
      </c>
      <c r="I202" s="147"/>
      <c r="L202" s="33"/>
      <c r="M202" s="148"/>
      <c r="T202" s="54"/>
      <c r="AT202" s="18" t="s">
        <v>195</v>
      </c>
      <c r="AU202" s="18" t="s">
        <v>78</v>
      </c>
    </row>
    <row r="203" spans="2:65" s="12" customFormat="1">
      <c r="B203" s="151"/>
      <c r="D203" s="145" t="s">
        <v>197</v>
      </c>
      <c r="E203" s="152" t="s">
        <v>19</v>
      </c>
      <c r="F203" s="153" t="s">
        <v>317</v>
      </c>
      <c r="H203" s="154">
        <v>197.85</v>
      </c>
      <c r="I203" s="155"/>
      <c r="L203" s="151"/>
      <c r="M203" s="156"/>
      <c r="T203" s="157"/>
      <c r="AT203" s="152" t="s">
        <v>197</v>
      </c>
      <c r="AU203" s="152" t="s">
        <v>78</v>
      </c>
      <c r="AV203" s="12" t="s">
        <v>78</v>
      </c>
      <c r="AW203" s="12" t="s">
        <v>31</v>
      </c>
      <c r="AX203" s="12" t="s">
        <v>76</v>
      </c>
      <c r="AY203" s="152" t="s">
        <v>184</v>
      </c>
    </row>
    <row r="204" spans="2:65" s="1" customFormat="1" ht="24.2" customHeight="1">
      <c r="B204" s="33"/>
      <c r="C204" s="132" t="s">
        <v>318</v>
      </c>
      <c r="D204" s="132" t="s">
        <v>186</v>
      </c>
      <c r="E204" s="133" t="s">
        <v>319</v>
      </c>
      <c r="F204" s="134" t="s">
        <v>320</v>
      </c>
      <c r="G204" s="135" t="s">
        <v>189</v>
      </c>
      <c r="H204" s="136">
        <v>90.7</v>
      </c>
      <c r="I204" s="137"/>
      <c r="J204" s="138">
        <f>ROUND(I204*H204,2)</f>
        <v>0</v>
      </c>
      <c r="K204" s="134" t="s">
        <v>190</v>
      </c>
      <c r="L204" s="33"/>
      <c r="M204" s="139" t="s">
        <v>19</v>
      </c>
      <c r="N204" s="140" t="s">
        <v>40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191</v>
      </c>
      <c r="AT204" s="143" t="s">
        <v>186</v>
      </c>
      <c r="AU204" s="143" t="s">
        <v>78</v>
      </c>
      <c r="AY204" s="18" t="s">
        <v>184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76</v>
      </c>
      <c r="BK204" s="144">
        <f>ROUND(I204*H204,2)</f>
        <v>0</v>
      </c>
      <c r="BL204" s="18" t="s">
        <v>191</v>
      </c>
      <c r="BM204" s="143" t="s">
        <v>321</v>
      </c>
    </row>
    <row r="205" spans="2:65" s="1" customFormat="1" ht="29.25">
      <c r="B205" s="33"/>
      <c r="D205" s="145" t="s">
        <v>193</v>
      </c>
      <c r="F205" s="146" t="s">
        <v>322</v>
      </c>
      <c r="I205" s="147"/>
      <c r="L205" s="33"/>
      <c r="M205" s="148"/>
      <c r="T205" s="54"/>
      <c r="AT205" s="18" t="s">
        <v>193</v>
      </c>
      <c r="AU205" s="18" t="s">
        <v>78</v>
      </c>
    </row>
    <row r="206" spans="2:65" s="1" customFormat="1">
      <c r="B206" s="33"/>
      <c r="D206" s="149" t="s">
        <v>195</v>
      </c>
      <c r="F206" s="150" t="s">
        <v>323</v>
      </c>
      <c r="I206" s="147"/>
      <c r="L206" s="33"/>
      <c r="M206" s="148"/>
      <c r="T206" s="54"/>
      <c r="AT206" s="18" t="s">
        <v>195</v>
      </c>
      <c r="AU206" s="18" t="s">
        <v>78</v>
      </c>
    </row>
    <row r="207" spans="2:65" s="12" customFormat="1">
      <c r="B207" s="151"/>
      <c r="D207" s="145" t="s">
        <v>197</v>
      </c>
      <c r="E207" s="152" t="s">
        <v>19</v>
      </c>
      <c r="F207" s="153" t="s">
        <v>260</v>
      </c>
      <c r="H207" s="154">
        <v>44.25</v>
      </c>
      <c r="I207" s="155"/>
      <c r="L207" s="151"/>
      <c r="M207" s="156"/>
      <c r="T207" s="157"/>
      <c r="AT207" s="152" t="s">
        <v>197</v>
      </c>
      <c r="AU207" s="152" t="s">
        <v>78</v>
      </c>
      <c r="AV207" s="12" t="s">
        <v>78</v>
      </c>
      <c r="AW207" s="12" t="s">
        <v>31</v>
      </c>
      <c r="AX207" s="12" t="s">
        <v>69</v>
      </c>
      <c r="AY207" s="152" t="s">
        <v>184</v>
      </c>
    </row>
    <row r="208" spans="2:65" s="12" customFormat="1">
      <c r="B208" s="151"/>
      <c r="D208" s="145" t="s">
        <v>197</v>
      </c>
      <c r="E208" s="152" t="s">
        <v>19</v>
      </c>
      <c r="F208" s="153" t="s">
        <v>261</v>
      </c>
      <c r="H208" s="154">
        <v>23.25</v>
      </c>
      <c r="I208" s="155"/>
      <c r="L208" s="151"/>
      <c r="M208" s="156"/>
      <c r="T208" s="157"/>
      <c r="AT208" s="152" t="s">
        <v>197</v>
      </c>
      <c r="AU208" s="152" t="s">
        <v>78</v>
      </c>
      <c r="AV208" s="12" t="s">
        <v>78</v>
      </c>
      <c r="AW208" s="12" t="s">
        <v>31</v>
      </c>
      <c r="AX208" s="12" t="s">
        <v>69</v>
      </c>
      <c r="AY208" s="152" t="s">
        <v>184</v>
      </c>
    </row>
    <row r="209" spans="2:65" s="12" customFormat="1">
      <c r="B209" s="151"/>
      <c r="D209" s="145" t="s">
        <v>197</v>
      </c>
      <c r="E209" s="152" t="s">
        <v>19</v>
      </c>
      <c r="F209" s="153" t="s">
        <v>262</v>
      </c>
      <c r="H209" s="154">
        <v>16</v>
      </c>
      <c r="I209" s="155"/>
      <c r="L209" s="151"/>
      <c r="M209" s="156"/>
      <c r="T209" s="157"/>
      <c r="AT209" s="152" t="s">
        <v>197</v>
      </c>
      <c r="AU209" s="152" t="s">
        <v>78</v>
      </c>
      <c r="AV209" s="12" t="s">
        <v>78</v>
      </c>
      <c r="AW209" s="12" t="s">
        <v>31</v>
      </c>
      <c r="AX209" s="12" t="s">
        <v>69</v>
      </c>
      <c r="AY209" s="152" t="s">
        <v>184</v>
      </c>
    </row>
    <row r="210" spans="2:65" s="12" customFormat="1">
      <c r="B210" s="151"/>
      <c r="D210" s="145" t="s">
        <v>197</v>
      </c>
      <c r="E210" s="152" t="s">
        <v>19</v>
      </c>
      <c r="F210" s="153" t="s">
        <v>263</v>
      </c>
      <c r="H210" s="154">
        <v>7.2</v>
      </c>
      <c r="I210" s="155"/>
      <c r="L210" s="151"/>
      <c r="M210" s="156"/>
      <c r="T210" s="157"/>
      <c r="AT210" s="152" t="s">
        <v>197</v>
      </c>
      <c r="AU210" s="152" t="s">
        <v>78</v>
      </c>
      <c r="AV210" s="12" t="s">
        <v>78</v>
      </c>
      <c r="AW210" s="12" t="s">
        <v>31</v>
      </c>
      <c r="AX210" s="12" t="s">
        <v>69</v>
      </c>
      <c r="AY210" s="152" t="s">
        <v>184</v>
      </c>
    </row>
    <row r="211" spans="2:65" s="13" customFormat="1">
      <c r="B211" s="158"/>
      <c r="D211" s="145" t="s">
        <v>197</v>
      </c>
      <c r="E211" s="159" t="s">
        <v>19</v>
      </c>
      <c r="F211" s="160" t="s">
        <v>205</v>
      </c>
      <c r="H211" s="161">
        <v>90.7</v>
      </c>
      <c r="I211" s="162"/>
      <c r="L211" s="158"/>
      <c r="M211" s="163"/>
      <c r="T211" s="164"/>
      <c r="AT211" s="159" t="s">
        <v>197</v>
      </c>
      <c r="AU211" s="159" t="s">
        <v>78</v>
      </c>
      <c r="AV211" s="13" t="s">
        <v>191</v>
      </c>
      <c r="AW211" s="13" t="s">
        <v>31</v>
      </c>
      <c r="AX211" s="13" t="s">
        <v>76</v>
      </c>
      <c r="AY211" s="159" t="s">
        <v>184</v>
      </c>
    </row>
    <row r="212" spans="2:65" s="11" customFormat="1" ht="22.9" customHeight="1">
      <c r="B212" s="120"/>
      <c r="D212" s="121" t="s">
        <v>68</v>
      </c>
      <c r="E212" s="130" t="s">
        <v>78</v>
      </c>
      <c r="F212" s="130" t="s">
        <v>324</v>
      </c>
      <c r="I212" s="123"/>
      <c r="J212" s="131">
        <f>BK212</f>
        <v>0</v>
      </c>
      <c r="L212" s="120"/>
      <c r="M212" s="125"/>
      <c r="P212" s="126">
        <f>SUM(P213:P299)</f>
        <v>0</v>
      </c>
      <c r="R212" s="126">
        <f>SUM(R213:R299)</f>
        <v>142.57518107999999</v>
      </c>
      <c r="T212" s="127">
        <f>SUM(T213:T299)</f>
        <v>0</v>
      </c>
      <c r="AR212" s="121" t="s">
        <v>76</v>
      </c>
      <c r="AT212" s="128" t="s">
        <v>68</v>
      </c>
      <c r="AU212" s="128" t="s">
        <v>76</v>
      </c>
      <c r="AY212" s="121" t="s">
        <v>184</v>
      </c>
      <c r="BK212" s="129">
        <f>SUM(BK213:BK299)</f>
        <v>0</v>
      </c>
    </row>
    <row r="213" spans="2:65" s="1" customFormat="1" ht="37.9" customHeight="1">
      <c r="B213" s="33"/>
      <c r="C213" s="132" t="s">
        <v>325</v>
      </c>
      <c r="D213" s="132" t="s">
        <v>186</v>
      </c>
      <c r="E213" s="133" t="s">
        <v>326</v>
      </c>
      <c r="F213" s="134" t="s">
        <v>327</v>
      </c>
      <c r="G213" s="135" t="s">
        <v>328</v>
      </c>
      <c r="H213" s="136">
        <v>22</v>
      </c>
      <c r="I213" s="137"/>
      <c r="J213" s="138">
        <f>ROUND(I213*H213,2)</f>
        <v>0</v>
      </c>
      <c r="K213" s="134" t="s">
        <v>190</v>
      </c>
      <c r="L213" s="33"/>
      <c r="M213" s="139" t="s">
        <v>19</v>
      </c>
      <c r="N213" s="140" t="s">
        <v>40</v>
      </c>
      <c r="P213" s="141">
        <f>O213*H213</f>
        <v>0</v>
      </c>
      <c r="Q213" s="141">
        <v>0.20469000000000001</v>
      </c>
      <c r="R213" s="141">
        <f>Q213*H213</f>
        <v>4.5031800000000004</v>
      </c>
      <c r="S213" s="141">
        <v>0</v>
      </c>
      <c r="T213" s="142">
        <f>S213*H213</f>
        <v>0</v>
      </c>
      <c r="AR213" s="143" t="s">
        <v>191</v>
      </c>
      <c r="AT213" s="143" t="s">
        <v>186</v>
      </c>
      <c r="AU213" s="143" t="s">
        <v>78</v>
      </c>
      <c r="AY213" s="18" t="s">
        <v>184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8" t="s">
        <v>76</v>
      </c>
      <c r="BK213" s="144">
        <f>ROUND(I213*H213,2)</f>
        <v>0</v>
      </c>
      <c r="BL213" s="18" t="s">
        <v>191</v>
      </c>
      <c r="BM213" s="143" t="s">
        <v>329</v>
      </c>
    </row>
    <row r="214" spans="2:65" s="1" customFormat="1" ht="39">
      <c r="B214" s="33"/>
      <c r="D214" s="145" t="s">
        <v>193</v>
      </c>
      <c r="F214" s="146" t="s">
        <v>330</v>
      </c>
      <c r="I214" s="147"/>
      <c r="L214" s="33"/>
      <c r="M214" s="148"/>
      <c r="T214" s="54"/>
      <c r="AT214" s="18" t="s">
        <v>193</v>
      </c>
      <c r="AU214" s="18" t="s">
        <v>78</v>
      </c>
    </row>
    <row r="215" spans="2:65" s="1" customFormat="1">
      <c r="B215" s="33"/>
      <c r="D215" s="149" t="s">
        <v>195</v>
      </c>
      <c r="F215" s="150" t="s">
        <v>331</v>
      </c>
      <c r="I215" s="147"/>
      <c r="L215" s="33"/>
      <c r="M215" s="148"/>
      <c r="T215" s="54"/>
      <c r="AT215" s="18" t="s">
        <v>195</v>
      </c>
      <c r="AU215" s="18" t="s">
        <v>78</v>
      </c>
    </row>
    <row r="216" spans="2:65" s="12" customFormat="1">
      <c r="B216" s="151"/>
      <c r="D216" s="145" t="s">
        <v>197</v>
      </c>
      <c r="E216" s="152" t="s">
        <v>19</v>
      </c>
      <c r="F216" s="153" t="s">
        <v>332</v>
      </c>
      <c r="H216" s="154">
        <v>22</v>
      </c>
      <c r="I216" s="155"/>
      <c r="L216" s="151"/>
      <c r="M216" s="156"/>
      <c r="T216" s="157"/>
      <c r="AT216" s="152" t="s">
        <v>197</v>
      </c>
      <c r="AU216" s="152" t="s">
        <v>78</v>
      </c>
      <c r="AV216" s="12" t="s">
        <v>78</v>
      </c>
      <c r="AW216" s="12" t="s">
        <v>31</v>
      </c>
      <c r="AX216" s="12" t="s">
        <v>76</v>
      </c>
      <c r="AY216" s="152" t="s">
        <v>184</v>
      </c>
    </row>
    <row r="217" spans="2:65" s="1" customFormat="1" ht="24.2" customHeight="1">
      <c r="B217" s="33"/>
      <c r="C217" s="132" t="s">
        <v>333</v>
      </c>
      <c r="D217" s="132" t="s">
        <v>186</v>
      </c>
      <c r="E217" s="133" t="s">
        <v>334</v>
      </c>
      <c r="F217" s="134" t="s">
        <v>335</v>
      </c>
      <c r="G217" s="135" t="s">
        <v>189</v>
      </c>
      <c r="H217" s="136">
        <v>9.0020000000000007</v>
      </c>
      <c r="I217" s="137"/>
      <c r="J217" s="138">
        <f>ROUND(I217*H217,2)</f>
        <v>0</v>
      </c>
      <c r="K217" s="134" t="s">
        <v>190</v>
      </c>
      <c r="L217" s="33"/>
      <c r="M217" s="139" t="s">
        <v>19</v>
      </c>
      <c r="N217" s="140" t="s">
        <v>40</v>
      </c>
      <c r="P217" s="141">
        <f>O217*H217</f>
        <v>0</v>
      </c>
      <c r="Q217" s="141">
        <v>2.16</v>
      </c>
      <c r="R217" s="141">
        <f>Q217*H217</f>
        <v>19.444320000000001</v>
      </c>
      <c r="S217" s="141">
        <v>0</v>
      </c>
      <c r="T217" s="142">
        <f>S217*H217</f>
        <v>0</v>
      </c>
      <c r="AR217" s="143" t="s">
        <v>191</v>
      </c>
      <c r="AT217" s="143" t="s">
        <v>186</v>
      </c>
      <c r="AU217" s="143" t="s">
        <v>78</v>
      </c>
      <c r="AY217" s="18" t="s">
        <v>184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76</v>
      </c>
      <c r="BK217" s="144">
        <f>ROUND(I217*H217,2)</f>
        <v>0</v>
      </c>
      <c r="BL217" s="18" t="s">
        <v>191</v>
      </c>
      <c r="BM217" s="143" t="s">
        <v>336</v>
      </c>
    </row>
    <row r="218" spans="2:65" s="1" customFormat="1" ht="19.5">
      <c r="B218" s="33"/>
      <c r="D218" s="145" t="s">
        <v>193</v>
      </c>
      <c r="F218" s="146" t="s">
        <v>337</v>
      </c>
      <c r="I218" s="147"/>
      <c r="L218" s="33"/>
      <c r="M218" s="148"/>
      <c r="T218" s="54"/>
      <c r="AT218" s="18" t="s">
        <v>193</v>
      </c>
      <c r="AU218" s="18" t="s">
        <v>78</v>
      </c>
    </row>
    <row r="219" spans="2:65" s="1" customFormat="1">
      <c r="B219" s="33"/>
      <c r="D219" s="149" t="s">
        <v>195</v>
      </c>
      <c r="F219" s="150" t="s">
        <v>338</v>
      </c>
      <c r="I219" s="147"/>
      <c r="L219" s="33"/>
      <c r="M219" s="148"/>
      <c r="T219" s="54"/>
      <c r="AT219" s="18" t="s">
        <v>195</v>
      </c>
      <c r="AU219" s="18" t="s">
        <v>78</v>
      </c>
    </row>
    <row r="220" spans="2:65" s="12" customFormat="1">
      <c r="B220" s="151"/>
      <c r="D220" s="145" t="s">
        <v>197</v>
      </c>
      <c r="E220" s="152" t="s">
        <v>19</v>
      </c>
      <c r="F220" s="153" t="s">
        <v>339</v>
      </c>
      <c r="H220" s="154">
        <v>8.657</v>
      </c>
      <c r="I220" s="155"/>
      <c r="L220" s="151"/>
      <c r="M220" s="156"/>
      <c r="T220" s="157"/>
      <c r="AT220" s="152" t="s">
        <v>197</v>
      </c>
      <c r="AU220" s="152" t="s">
        <v>78</v>
      </c>
      <c r="AV220" s="12" t="s">
        <v>78</v>
      </c>
      <c r="AW220" s="12" t="s">
        <v>31</v>
      </c>
      <c r="AX220" s="12" t="s">
        <v>69</v>
      </c>
      <c r="AY220" s="152" t="s">
        <v>184</v>
      </c>
    </row>
    <row r="221" spans="2:65" s="12" customFormat="1">
      <c r="B221" s="151"/>
      <c r="D221" s="145" t="s">
        <v>197</v>
      </c>
      <c r="E221" s="152" t="s">
        <v>19</v>
      </c>
      <c r="F221" s="153" t="s">
        <v>340</v>
      </c>
      <c r="H221" s="154">
        <v>0.94499999999999995</v>
      </c>
      <c r="I221" s="155"/>
      <c r="L221" s="151"/>
      <c r="M221" s="156"/>
      <c r="T221" s="157"/>
      <c r="AT221" s="152" t="s">
        <v>197</v>
      </c>
      <c r="AU221" s="152" t="s">
        <v>78</v>
      </c>
      <c r="AV221" s="12" t="s">
        <v>78</v>
      </c>
      <c r="AW221" s="12" t="s">
        <v>31</v>
      </c>
      <c r="AX221" s="12" t="s">
        <v>69</v>
      </c>
      <c r="AY221" s="152" t="s">
        <v>184</v>
      </c>
    </row>
    <row r="222" spans="2:65" s="12" customFormat="1">
      <c r="B222" s="151"/>
      <c r="D222" s="145" t="s">
        <v>197</v>
      </c>
      <c r="E222" s="152" t="s">
        <v>19</v>
      </c>
      <c r="F222" s="153" t="s">
        <v>341</v>
      </c>
      <c r="H222" s="154">
        <v>-0.2</v>
      </c>
      <c r="I222" s="155"/>
      <c r="L222" s="151"/>
      <c r="M222" s="156"/>
      <c r="T222" s="157"/>
      <c r="AT222" s="152" t="s">
        <v>197</v>
      </c>
      <c r="AU222" s="152" t="s">
        <v>78</v>
      </c>
      <c r="AV222" s="12" t="s">
        <v>78</v>
      </c>
      <c r="AW222" s="12" t="s">
        <v>31</v>
      </c>
      <c r="AX222" s="12" t="s">
        <v>69</v>
      </c>
      <c r="AY222" s="152" t="s">
        <v>184</v>
      </c>
    </row>
    <row r="223" spans="2:65" s="12" customFormat="1">
      <c r="B223" s="151"/>
      <c r="D223" s="145" t="s">
        <v>197</v>
      </c>
      <c r="E223" s="152" t="s">
        <v>19</v>
      </c>
      <c r="F223" s="153" t="s">
        <v>342</v>
      </c>
      <c r="H223" s="154">
        <v>-0.4</v>
      </c>
      <c r="I223" s="155"/>
      <c r="L223" s="151"/>
      <c r="M223" s="156"/>
      <c r="T223" s="157"/>
      <c r="AT223" s="152" t="s">
        <v>197</v>
      </c>
      <c r="AU223" s="152" t="s">
        <v>78</v>
      </c>
      <c r="AV223" s="12" t="s">
        <v>78</v>
      </c>
      <c r="AW223" s="12" t="s">
        <v>31</v>
      </c>
      <c r="AX223" s="12" t="s">
        <v>69</v>
      </c>
      <c r="AY223" s="152" t="s">
        <v>184</v>
      </c>
    </row>
    <row r="224" spans="2:65" s="13" customFormat="1">
      <c r="B224" s="158"/>
      <c r="D224" s="145" t="s">
        <v>197</v>
      </c>
      <c r="E224" s="159" t="s">
        <v>19</v>
      </c>
      <c r="F224" s="160" t="s">
        <v>205</v>
      </c>
      <c r="H224" s="161">
        <v>9.0020000000000007</v>
      </c>
      <c r="I224" s="162"/>
      <c r="L224" s="158"/>
      <c r="M224" s="163"/>
      <c r="T224" s="164"/>
      <c r="AT224" s="159" t="s">
        <v>197</v>
      </c>
      <c r="AU224" s="159" t="s">
        <v>78</v>
      </c>
      <c r="AV224" s="13" t="s">
        <v>191</v>
      </c>
      <c r="AW224" s="13" t="s">
        <v>31</v>
      </c>
      <c r="AX224" s="13" t="s">
        <v>76</v>
      </c>
      <c r="AY224" s="159" t="s">
        <v>184</v>
      </c>
    </row>
    <row r="225" spans="2:65" s="1" customFormat="1" ht="16.5" customHeight="1">
      <c r="B225" s="33"/>
      <c r="C225" s="132" t="s">
        <v>7</v>
      </c>
      <c r="D225" s="132" t="s">
        <v>186</v>
      </c>
      <c r="E225" s="133" t="s">
        <v>343</v>
      </c>
      <c r="F225" s="134" t="s">
        <v>344</v>
      </c>
      <c r="G225" s="135" t="s">
        <v>345</v>
      </c>
      <c r="H225" s="136">
        <v>5.4450000000000003</v>
      </c>
      <c r="I225" s="137"/>
      <c r="J225" s="138">
        <f>ROUND(I225*H225,2)</f>
        <v>0</v>
      </c>
      <c r="K225" s="134" t="s">
        <v>190</v>
      </c>
      <c r="L225" s="33"/>
      <c r="M225" s="139" t="s">
        <v>19</v>
      </c>
      <c r="N225" s="140" t="s">
        <v>40</v>
      </c>
      <c r="P225" s="141">
        <f>O225*H225</f>
        <v>0</v>
      </c>
      <c r="Q225" s="141">
        <v>2.47E-3</v>
      </c>
      <c r="R225" s="141">
        <f>Q225*H225</f>
        <v>1.344915E-2</v>
      </c>
      <c r="S225" s="141">
        <v>0</v>
      </c>
      <c r="T225" s="142">
        <f>S225*H225</f>
        <v>0</v>
      </c>
      <c r="AR225" s="143" t="s">
        <v>191</v>
      </c>
      <c r="AT225" s="143" t="s">
        <v>186</v>
      </c>
      <c r="AU225" s="143" t="s">
        <v>78</v>
      </c>
      <c r="AY225" s="18" t="s">
        <v>184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76</v>
      </c>
      <c r="BK225" s="144">
        <f>ROUND(I225*H225,2)</f>
        <v>0</v>
      </c>
      <c r="BL225" s="18" t="s">
        <v>191</v>
      </c>
      <c r="BM225" s="143" t="s">
        <v>346</v>
      </c>
    </row>
    <row r="226" spans="2:65" s="1" customFormat="1">
      <c r="B226" s="33"/>
      <c r="D226" s="145" t="s">
        <v>193</v>
      </c>
      <c r="F226" s="146" t="s">
        <v>347</v>
      </c>
      <c r="I226" s="147"/>
      <c r="L226" s="33"/>
      <c r="M226" s="148"/>
      <c r="T226" s="54"/>
      <c r="AT226" s="18" t="s">
        <v>193</v>
      </c>
      <c r="AU226" s="18" t="s">
        <v>78</v>
      </c>
    </row>
    <row r="227" spans="2:65" s="1" customFormat="1">
      <c r="B227" s="33"/>
      <c r="D227" s="149" t="s">
        <v>195</v>
      </c>
      <c r="F227" s="150" t="s">
        <v>348</v>
      </c>
      <c r="I227" s="147"/>
      <c r="L227" s="33"/>
      <c r="M227" s="148"/>
      <c r="T227" s="54"/>
      <c r="AT227" s="18" t="s">
        <v>195</v>
      </c>
      <c r="AU227" s="18" t="s">
        <v>78</v>
      </c>
    </row>
    <row r="228" spans="2:65" s="12" customFormat="1">
      <c r="B228" s="151"/>
      <c r="D228" s="145" t="s">
        <v>197</v>
      </c>
      <c r="E228" s="152" t="s">
        <v>19</v>
      </c>
      <c r="F228" s="153" t="s">
        <v>349</v>
      </c>
      <c r="H228" s="154">
        <v>5.1749999999999998</v>
      </c>
      <c r="I228" s="155"/>
      <c r="L228" s="151"/>
      <c r="M228" s="156"/>
      <c r="T228" s="157"/>
      <c r="AT228" s="152" t="s">
        <v>197</v>
      </c>
      <c r="AU228" s="152" t="s">
        <v>78</v>
      </c>
      <c r="AV228" s="12" t="s">
        <v>78</v>
      </c>
      <c r="AW228" s="12" t="s">
        <v>31</v>
      </c>
      <c r="AX228" s="12" t="s">
        <v>69</v>
      </c>
      <c r="AY228" s="152" t="s">
        <v>184</v>
      </c>
    </row>
    <row r="229" spans="2:65" s="12" customFormat="1">
      <c r="B229" s="151"/>
      <c r="D229" s="145" t="s">
        <v>197</v>
      </c>
      <c r="E229" s="152" t="s">
        <v>19</v>
      </c>
      <c r="F229" s="153" t="s">
        <v>350</v>
      </c>
      <c r="H229" s="154">
        <v>0.27</v>
      </c>
      <c r="I229" s="155"/>
      <c r="L229" s="151"/>
      <c r="M229" s="156"/>
      <c r="T229" s="157"/>
      <c r="AT229" s="152" t="s">
        <v>197</v>
      </c>
      <c r="AU229" s="152" t="s">
        <v>78</v>
      </c>
      <c r="AV229" s="12" t="s">
        <v>78</v>
      </c>
      <c r="AW229" s="12" t="s">
        <v>31</v>
      </c>
      <c r="AX229" s="12" t="s">
        <v>69</v>
      </c>
      <c r="AY229" s="152" t="s">
        <v>184</v>
      </c>
    </row>
    <row r="230" spans="2:65" s="13" customFormat="1">
      <c r="B230" s="158"/>
      <c r="D230" s="145" t="s">
        <v>197</v>
      </c>
      <c r="E230" s="159" t="s">
        <v>19</v>
      </c>
      <c r="F230" s="160" t="s">
        <v>205</v>
      </c>
      <c r="H230" s="161">
        <v>5.4450000000000003</v>
      </c>
      <c r="I230" s="162"/>
      <c r="L230" s="158"/>
      <c r="M230" s="163"/>
      <c r="T230" s="164"/>
      <c r="AT230" s="159" t="s">
        <v>197</v>
      </c>
      <c r="AU230" s="159" t="s">
        <v>78</v>
      </c>
      <c r="AV230" s="13" t="s">
        <v>191</v>
      </c>
      <c r="AW230" s="13" t="s">
        <v>31</v>
      </c>
      <c r="AX230" s="13" t="s">
        <v>76</v>
      </c>
      <c r="AY230" s="159" t="s">
        <v>184</v>
      </c>
    </row>
    <row r="231" spans="2:65" s="1" customFormat="1" ht="16.5" customHeight="1">
      <c r="B231" s="33"/>
      <c r="C231" s="132" t="s">
        <v>351</v>
      </c>
      <c r="D231" s="132" t="s">
        <v>186</v>
      </c>
      <c r="E231" s="133" t="s">
        <v>352</v>
      </c>
      <c r="F231" s="134" t="s">
        <v>353</v>
      </c>
      <c r="G231" s="135" t="s">
        <v>345</v>
      </c>
      <c r="H231" s="136">
        <v>5.4450000000000003</v>
      </c>
      <c r="I231" s="137"/>
      <c r="J231" s="138">
        <f>ROUND(I231*H231,2)</f>
        <v>0</v>
      </c>
      <c r="K231" s="134" t="s">
        <v>190</v>
      </c>
      <c r="L231" s="33"/>
      <c r="M231" s="139" t="s">
        <v>19</v>
      </c>
      <c r="N231" s="140" t="s">
        <v>40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191</v>
      </c>
      <c r="AT231" s="143" t="s">
        <v>186</v>
      </c>
      <c r="AU231" s="143" t="s">
        <v>78</v>
      </c>
      <c r="AY231" s="18" t="s">
        <v>184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76</v>
      </c>
      <c r="BK231" s="144">
        <f>ROUND(I231*H231,2)</f>
        <v>0</v>
      </c>
      <c r="BL231" s="18" t="s">
        <v>191</v>
      </c>
      <c r="BM231" s="143" t="s">
        <v>354</v>
      </c>
    </row>
    <row r="232" spans="2:65" s="1" customFormat="1">
      <c r="B232" s="33"/>
      <c r="D232" s="145" t="s">
        <v>193</v>
      </c>
      <c r="F232" s="146" t="s">
        <v>355</v>
      </c>
      <c r="I232" s="147"/>
      <c r="L232" s="33"/>
      <c r="M232" s="148"/>
      <c r="T232" s="54"/>
      <c r="AT232" s="18" t="s">
        <v>193</v>
      </c>
      <c r="AU232" s="18" t="s">
        <v>78</v>
      </c>
    </row>
    <row r="233" spans="2:65" s="1" customFormat="1">
      <c r="B233" s="33"/>
      <c r="D233" s="149" t="s">
        <v>195</v>
      </c>
      <c r="F233" s="150" t="s">
        <v>356</v>
      </c>
      <c r="I233" s="147"/>
      <c r="L233" s="33"/>
      <c r="M233" s="148"/>
      <c r="T233" s="54"/>
      <c r="AT233" s="18" t="s">
        <v>195</v>
      </c>
      <c r="AU233" s="18" t="s">
        <v>78</v>
      </c>
    </row>
    <row r="234" spans="2:65" s="12" customFormat="1">
      <c r="B234" s="151"/>
      <c r="D234" s="145" t="s">
        <v>197</v>
      </c>
      <c r="E234" s="152" t="s">
        <v>19</v>
      </c>
      <c r="F234" s="153" t="s">
        <v>357</v>
      </c>
      <c r="H234" s="154">
        <v>5.4450000000000003</v>
      </c>
      <c r="I234" s="155"/>
      <c r="L234" s="151"/>
      <c r="M234" s="156"/>
      <c r="T234" s="157"/>
      <c r="AT234" s="152" t="s">
        <v>197</v>
      </c>
      <c r="AU234" s="152" t="s">
        <v>78</v>
      </c>
      <c r="AV234" s="12" t="s">
        <v>78</v>
      </c>
      <c r="AW234" s="12" t="s">
        <v>31</v>
      </c>
      <c r="AX234" s="12" t="s">
        <v>76</v>
      </c>
      <c r="AY234" s="152" t="s">
        <v>184</v>
      </c>
    </row>
    <row r="235" spans="2:65" s="1" customFormat="1" ht="21.75" customHeight="1">
      <c r="B235" s="33"/>
      <c r="C235" s="132" t="s">
        <v>358</v>
      </c>
      <c r="D235" s="132" t="s">
        <v>186</v>
      </c>
      <c r="E235" s="133" t="s">
        <v>359</v>
      </c>
      <c r="F235" s="134" t="s">
        <v>360</v>
      </c>
      <c r="G235" s="135" t="s">
        <v>313</v>
      </c>
      <c r="H235" s="136">
        <v>0.42699999999999999</v>
      </c>
      <c r="I235" s="137"/>
      <c r="J235" s="138">
        <f>ROUND(I235*H235,2)</f>
        <v>0</v>
      </c>
      <c r="K235" s="134" t="s">
        <v>190</v>
      </c>
      <c r="L235" s="33"/>
      <c r="M235" s="139" t="s">
        <v>19</v>
      </c>
      <c r="N235" s="140" t="s">
        <v>40</v>
      </c>
      <c r="P235" s="141">
        <f>O235*H235</f>
        <v>0</v>
      </c>
      <c r="Q235" s="141">
        <v>1.0606199999999999</v>
      </c>
      <c r="R235" s="141">
        <f>Q235*H235</f>
        <v>0.45288473999999995</v>
      </c>
      <c r="S235" s="141">
        <v>0</v>
      </c>
      <c r="T235" s="142">
        <f>S235*H235</f>
        <v>0</v>
      </c>
      <c r="AR235" s="143" t="s">
        <v>191</v>
      </c>
      <c r="AT235" s="143" t="s">
        <v>186</v>
      </c>
      <c r="AU235" s="143" t="s">
        <v>78</v>
      </c>
      <c r="AY235" s="18" t="s">
        <v>184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8" t="s">
        <v>76</v>
      </c>
      <c r="BK235" s="144">
        <f>ROUND(I235*H235,2)</f>
        <v>0</v>
      </c>
      <c r="BL235" s="18" t="s">
        <v>191</v>
      </c>
      <c r="BM235" s="143" t="s">
        <v>361</v>
      </c>
    </row>
    <row r="236" spans="2:65" s="1" customFormat="1">
      <c r="B236" s="33"/>
      <c r="D236" s="145" t="s">
        <v>193</v>
      </c>
      <c r="F236" s="146" t="s">
        <v>362</v>
      </c>
      <c r="I236" s="147"/>
      <c r="L236" s="33"/>
      <c r="M236" s="148"/>
      <c r="T236" s="54"/>
      <c r="AT236" s="18" t="s">
        <v>193</v>
      </c>
      <c r="AU236" s="18" t="s">
        <v>78</v>
      </c>
    </row>
    <row r="237" spans="2:65" s="1" customFormat="1">
      <c r="B237" s="33"/>
      <c r="D237" s="149" t="s">
        <v>195</v>
      </c>
      <c r="F237" s="150" t="s">
        <v>363</v>
      </c>
      <c r="I237" s="147"/>
      <c r="L237" s="33"/>
      <c r="M237" s="148"/>
      <c r="T237" s="54"/>
      <c r="AT237" s="18" t="s">
        <v>195</v>
      </c>
      <c r="AU237" s="18" t="s">
        <v>78</v>
      </c>
    </row>
    <row r="238" spans="2:65" s="12" customFormat="1">
      <c r="B238" s="151"/>
      <c r="D238" s="145" t="s">
        <v>197</v>
      </c>
      <c r="E238" s="152" t="s">
        <v>19</v>
      </c>
      <c r="F238" s="153" t="s">
        <v>364</v>
      </c>
      <c r="H238" s="154">
        <v>0.42699999999999999</v>
      </c>
      <c r="I238" s="155"/>
      <c r="L238" s="151"/>
      <c r="M238" s="156"/>
      <c r="T238" s="157"/>
      <c r="AT238" s="152" t="s">
        <v>197</v>
      </c>
      <c r="AU238" s="152" t="s">
        <v>78</v>
      </c>
      <c r="AV238" s="12" t="s">
        <v>78</v>
      </c>
      <c r="AW238" s="12" t="s">
        <v>31</v>
      </c>
      <c r="AX238" s="12" t="s">
        <v>76</v>
      </c>
      <c r="AY238" s="152" t="s">
        <v>184</v>
      </c>
    </row>
    <row r="239" spans="2:65" s="1" customFormat="1" ht="16.5" customHeight="1">
      <c r="B239" s="33"/>
      <c r="C239" s="132" t="s">
        <v>365</v>
      </c>
      <c r="D239" s="132" t="s">
        <v>186</v>
      </c>
      <c r="E239" s="133" t="s">
        <v>366</v>
      </c>
      <c r="F239" s="134" t="s">
        <v>367</v>
      </c>
      <c r="G239" s="135" t="s">
        <v>189</v>
      </c>
      <c r="H239" s="136">
        <v>9.0449999999999999</v>
      </c>
      <c r="I239" s="137"/>
      <c r="J239" s="138">
        <f>ROUND(I239*H239,2)</f>
        <v>0</v>
      </c>
      <c r="K239" s="134" t="s">
        <v>190</v>
      </c>
      <c r="L239" s="33"/>
      <c r="M239" s="139" t="s">
        <v>19</v>
      </c>
      <c r="N239" s="140" t="s">
        <v>40</v>
      </c>
      <c r="P239" s="141">
        <f>O239*H239</f>
        <v>0</v>
      </c>
      <c r="Q239" s="141">
        <v>2.3010199999999998</v>
      </c>
      <c r="R239" s="141">
        <f>Q239*H239</f>
        <v>20.812725899999997</v>
      </c>
      <c r="S239" s="141">
        <v>0</v>
      </c>
      <c r="T239" s="142">
        <f>S239*H239</f>
        <v>0</v>
      </c>
      <c r="AR239" s="143" t="s">
        <v>191</v>
      </c>
      <c r="AT239" s="143" t="s">
        <v>186</v>
      </c>
      <c r="AU239" s="143" t="s">
        <v>78</v>
      </c>
      <c r="AY239" s="18" t="s">
        <v>184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8" t="s">
        <v>76</v>
      </c>
      <c r="BK239" s="144">
        <f>ROUND(I239*H239,2)</f>
        <v>0</v>
      </c>
      <c r="BL239" s="18" t="s">
        <v>191</v>
      </c>
      <c r="BM239" s="143" t="s">
        <v>368</v>
      </c>
    </row>
    <row r="240" spans="2:65" s="1" customFormat="1" ht="19.5">
      <c r="B240" s="33"/>
      <c r="D240" s="145" t="s">
        <v>193</v>
      </c>
      <c r="F240" s="146" t="s">
        <v>369</v>
      </c>
      <c r="I240" s="147"/>
      <c r="L240" s="33"/>
      <c r="M240" s="148"/>
      <c r="T240" s="54"/>
      <c r="AT240" s="18" t="s">
        <v>193</v>
      </c>
      <c r="AU240" s="18" t="s">
        <v>78</v>
      </c>
    </row>
    <row r="241" spans="2:65" s="1" customFormat="1">
      <c r="B241" s="33"/>
      <c r="D241" s="149" t="s">
        <v>195</v>
      </c>
      <c r="F241" s="150" t="s">
        <v>370</v>
      </c>
      <c r="I241" s="147"/>
      <c r="L241" s="33"/>
      <c r="M241" s="148"/>
      <c r="T241" s="54"/>
      <c r="AT241" s="18" t="s">
        <v>195</v>
      </c>
      <c r="AU241" s="18" t="s">
        <v>78</v>
      </c>
    </row>
    <row r="242" spans="2:65" s="12" customFormat="1">
      <c r="B242" s="151"/>
      <c r="D242" s="145" t="s">
        <v>197</v>
      </c>
      <c r="E242" s="152" t="s">
        <v>19</v>
      </c>
      <c r="F242" s="153" t="s">
        <v>371</v>
      </c>
      <c r="H242" s="154">
        <v>9.0449999999999999</v>
      </c>
      <c r="I242" s="155"/>
      <c r="L242" s="151"/>
      <c r="M242" s="156"/>
      <c r="T242" s="157"/>
      <c r="AT242" s="152" t="s">
        <v>197</v>
      </c>
      <c r="AU242" s="152" t="s">
        <v>78</v>
      </c>
      <c r="AV242" s="12" t="s">
        <v>78</v>
      </c>
      <c r="AW242" s="12" t="s">
        <v>31</v>
      </c>
      <c r="AX242" s="12" t="s">
        <v>76</v>
      </c>
      <c r="AY242" s="152" t="s">
        <v>184</v>
      </c>
    </row>
    <row r="243" spans="2:65" s="1" customFormat="1" ht="24.2" customHeight="1">
      <c r="B243" s="33"/>
      <c r="C243" s="132" t="s">
        <v>372</v>
      </c>
      <c r="D243" s="132" t="s">
        <v>186</v>
      </c>
      <c r="E243" s="133" t="s">
        <v>373</v>
      </c>
      <c r="F243" s="134" t="s">
        <v>374</v>
      </c>
      <c r="G243" s="135" t="s">
        <v>189</v>
      </c>
      <c r="H243" s="136">
        <v>13.065</v>
      </c>
      <c r="I243" s="137"/>
      <c r="J243" s="138">
        <f>ROUND(I243*H243,2)</f>
        <v>0</v>
      </c>
      <c r="K243" s="134" t="s">
        <v>190</v>
      </c>
      <c r="L243" s="33"/>
      <c r="M243" s="139" t="s">
        <v>19</v>
      </c>
      <c r="N243" s="140" t="s">
        <v>40</v>
      </c>
      <c r="P243" s="141">
        <f>O243*H243</f>
        <v>0</v>
      </c>
      <c r="Q243" s="141">
        <v>2.5018699999999998</v>
      </c>
      <c r="R243" s="141">
        <f>Q243*H243</f>
        <v>32.686931549999997</v>
      </c>
      <c r="S243" s="141">
        <v>0</v>
      </c>
      <c r="T243" s="142">
        <f>S243*H243</f>
        <v>0</v>
      </c>
      <c r="AR243" s="143" t="s">
        <v>191</v>
      </c>
      <c r="AT243" s="143" t="s">
        <v>186</v>
      </c>
      <c r="AU243" s="143" t="s">
        <v>78</v>
      </c>
      <c r="AY243" s="18" t="s">
        <v>184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8" t="s">
        <v>76</v>
      </c>
      <c r="BK243" s="144">
        <f>ROUND(I243*H243,2)</f>
        <v>0</v>
      </c>
      <c r="BL243" s="18" t="s">
        <v>191</v>
      </c>
      <c r="BM243" s="143" t="s">
        <v>375</v>
      </c>
    </row>
    <row r="244" spans="2:65" s="1" customFormat="1" ht="19.5">
      <c r="B244" s="33"/>
      <c r="D244" s="145" t="s">
        <v>193</v>
      </c>
      <c r="F244" s="146" t="s">
        <v>376</v>
      </c>
      <c r="I244" s="147"/>
      <c r="L244" s="33"/>
      <c r="M244" s="148"/>
      <c r="T244" s="54"/>
      <c r="AT244" s="18" t="s">
        <v>193</v>
      </c>
      <c r="AU244" s="18" t="s">
        <v>78</v>
      </c>
    </row>
    <row r="245" spans="2:65" s="1" customFormat="1">
      <c r="B245" s="33"/>
      <c r="D245" s="149" t="s">
        <v>195</v>
      </c>
      <c r="F245" s="150" t="s">
        <v>377</v>
      </c>
      <c r="I245" s="147"/>
      <c r="L245" s="33"/>
      <c r="M245" s="148"/>
      <c r="T245" s="54"/>
      <c r="AT245" s="18" t="s">
        <v>195</v>
      </c>
      <c r="AU245" s="18" t="s">
        <v>78</v>
      </c>
    </row>
    <row r="246" spans="2:65" s="12" customFormat="1">
      <c r="B246" s="151"/>
      <c r="D246" s="145" t="s">
        <v>197</v>
      </c>
      <c r="E246" s="152" t="s">
        <v>19</v>
      </c>
      <c r="F246" s="153" t="s">
        <v>378</v>
      </c>
      <c r="H246" s="154">
        <v>13.065</v>
      </c>
      <c r="I246" s="155"/>
      <c r="L246" s="151"/>
      <c r="M246" s="156"/>
      <c r="T246" s="157"/>
      <c r="AT246" s="152" t="s">
        <v>197</v>
      </c>
      <c r="AU246" s="152" t="s">
        <v>78</v>
      </c>
      <c r="AV246" s="12" t="s">
        <v>78</v>
      </c>
      <c r="AW246" s="12" t="s">
        <v>31</v>
      </c>
      <c r="AX246" s="12" t="s">
        <v>76</v>
      </c>
      <c r="AY246" s="152" t="s">
        <v>184</v>
      </c>
    </row>
    <row r="247" spans="2:65" s="1" customFormat="1" ht="16.5" customHeight="1">
      <c r="B247" s="33"/>
      <c r="C247" s="132" t="s">
        <v>379</v>
      </c>
      <c r="D247" s="132" t="s">
        <v>186</v>
      </c>
      <c r="E247" s="133" t="s">
        <v>380</v>
      </c>
      <c r="F247" s="134" t="s">
        <v>381</v>
      </c>
      <c r="G247" s="135" t="s">
        <v>345</v>
      </c>
      <c r="H247" s="136">
        <v>43.55</v>
      </c>
      <c r="I247" s="137"/>
      <c r="J247" s="138">
        <f>ROUND(I247*H247,2)</f>
        <v>0</v>
      </c>
      <c r="K247" s="134" t="s">
        <v>190</v>
      </c>
      <c r="L247" s="33"/>
      <c r="M247" s="139" t="s">
        <v>19</v>
      </c>
      <c r="N247" s="140" t="s">
        <v>40</v>
      </c>
      <c r="P247" s="141">
        <f>O247*H247</f>
        <v>0</v>
      </c>
      <c r="Q247" s="141">
        <v>2.6900000000000001E-3</v>
      </c>
      <c r="R247" s="141">
        <f>Q247*H247</f>
        <v>0.1171495</v>
      </c>
      <c r="S247" s="141">
        <v>0</v>
      </c>
      <c r="T247" s="142">
        <f>S247*H247</f>
        <v>0</v>
      </c>
      <c r="AR247" s="143" t="s">
        <v>191</v>
      </c>
      <c r="AT247" s="143" t="s">
        <v>186</v>
      </c>
      <c r="AU247" s="143" t="s">
        <v>78</v>
      </c>
      <c r="AY247" s="18" t="s">
        <v>184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76</v>
      </c>
      <c r="BK247" s="144">
        <f>ROUND(I247*H247,2)</f>
        <v>0</v>
      </c>
      <c r="BL247" s="18" t="s">
        <v>191</v>
      </c>
      <c r="BM247" s="143" t="s">
        <v>382</v>
      </c>
    </row>
    <row r="248" spans="2:65" s="1" customFormat="1">
      <c r="B248" s="33"/>
      <c r="D248" s="145" t="s">
        <v>193</v>
      </c>
      <c r="F248" s="146" t="s">
        <v>383</v>
      </c>
      <c r="I248" s="147"/>
      <c r="L248" s="33"/>
      <c r="M248" s="148"/>
      <c r="T248" s="54"/>
      <c r="AT248" s="18" t="s">
        <v>193</v>
      </c>
      <c r="AU248" s="18" t="s">
        <v>78</v>
      </c>
    </row>
    <row r="249" spans="2:65" s="1" customFormat="1">
      <c r="B249" s="33"/>
      <c r="D249" s="149" t="s">
        <v>195</v>
      </c>
      <c r="F249" s="150" t="s">
        <v>384</v>
      </c>
      <c r="I249" s="147"/>
      <c r="L249" s="33"/>
      <c r="M249" s="148"/>
      <c r="T249" s="54"/>
      <c r="AT249" s="18" t="s">
        <v>195</v>
      </c>
      <c r="AU249" s="18" t="s">
        <v>78</v>
      </c>
    </row>
    <row r="250" spans="2:65" s="12" customFormat="1">
      <c r="B250" s="151"/>
      <c r="D250" s="145" t="s">
        <v>197</v>
      </c>
      <c r="E250" s="152" t="s">
        <v>19</v>
      </c>
      <c r="F250" s="153" t="s">
        <v>385</v>
      </c>
      <c r="H250" s="154">
        <v>43.55</v>
      </c>
      <c r="I250" s="155"/>
      <c r="L250" s="151"/>
      <c r="M250" s="156"/>
      <c r="T250" s="157"/>
      <c r="AT250" s="152" t="s">
        <v>197</v>
      </c>
      <c r="AU250" s="152" t="s">
        <v>78</v>
      </c>
      <c r="AV250" s="12" t="s">
        <v>78</v>
      </c>
      <c r="AW250" s="12" t="s">
        <v>31</v>
      </c>
      <c r="AX250" s="12" t="s">
        <v>69</v>
      </c>
      <c r="AY250" s="152" t="s">
        <v>184</v>
      </c>
    </row>
    <row r="251" spans="2:65" s="1" customFormat="1" ht="16.5" customHeight="1">
      <c r="B251" s="33"/>
      <c r="C251" s="132" t="s">
        <v>386</v>
      </c>
      <c r="D251" s="132" t="s">
        <v>186</v>
      </c>
      <c r="E251" s="133" t="s">
        <v>352</v>
      </c>
      <c r="F251" s="134" t="s">
        <v>353</v>
      </c>
      <c r="G251" s="135" t="s">
        <v>345</v>
      </c>
      <c r="H251" s="136">
        <v>43.55</v>
      </c>
      <c r="I251" s="137"/>
      <c r="J251" s="138">
        <f>ROUND(I251*H251,2)</f>
        <v>0</v>
      </c>
      <c r="K251" s="134" t="s">
        <v>190</v>
      </c>
      <c r="L251" s="33"/>
      <c r="M251" s="139" t="s">
        <v>19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191</v>
      </c>
      <c r="AT251" s="143" t="s">
        <v>186</v>
      </c>
      <c r="AU251" s="143" t="s">
        <v>78</v>
      </c>
      <c r="AY251" s="18" t="s">
        <v>184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8" t="s">
        <v>76</v>
      </c>
      <c r="BK251" s="144">
        <f>ROUND(I251*H251,2)</f>
        <v>0</v>
      </c>
      <c r="BL251" s="18" t="s">
        <v>191</v>
      </c>
      <c r="BM251" s="143" t="s">
        <v>387</v>
      </c>
    </row>
    <row r="252" spans="2:65" s="1" customFormat="1">
      <c r="B252" s="33"/>
      <c r="D252" s="145" t="s">
        <v>193</v>
      </c>
      <c r="F252" s="146" t="s">
        <v>355</v>
      </c>
      <c r="I252" s="147"/>
      <c r="L252" s="33"/>
      <c r="M252" s="148"/>
      <c r="T252" s="54"/>
      <c r="AT252" s="18" t="s">
        <v>193</v>
      </c>
      <c r="AU252" s="18" t="s">
        <v>78</v>
      </c>
    </row>
    <row r="253" spans="2:65" s="1" customFormat="1">
      <c r="B253" s="33"/>
      <c r="D253" s="149" t="s">
        <v>195</v>
      </c>
      <c r="F253" s="150" t="s">
        <v>356</v>
      </c>
      <c r="I253" s="147"/>
      <c r="L253" s="33"/>
      <c r="M253" s="148"/>
      <c r="T253" s="54"/>
      <c r="AT253" s="18" t="s">
        <v>195</v>
      </c>
      <c r="AU253" s="18" t="s">
        <v>78</v>
      </c>
    </row>
    <row r="254" spans="2:65" s="12" customFormat="1">
      <c r="B254" s="151"/>
      <c r="D254" s="145" t="s">
        <v>197</v>
      </c>
      <c r="E254" s="152" t="s">
        <v>19</v>
      </c>
      <c r="F254" s="153" t="s">
        <v>388</v>
      </c>
      <c r="H254" s="154">
        <v>43.55</v>
      </c>
      <c r="I254" s="155"/>
      <c r="L254" s="151"/>
      <c r="M254" s="156"/>
      <c r="T254" s="157"/>
      <c r="AT254" s="152" t="s">
        <v>197</v>
      </c>
      <c r="AU254" s="152" t="s">
        <v>78</v>
      </c>
      <c r="AV254" s="12" t="s">
        <v>78</v>
      </c>
      <c r="AW254" s="12" t="s">
        <v>31</v>
      </c>
      <c r="AX254" s="12" t="s">
        <v>69</v>
      </c>
      <c r="AY254" s="152" t="s">
        <v>184</v>
      </c>
    </row>
    <row r="255" spans="2:65" s="1" customFormat="1" ht="21.75" customHeight="1">
      <c r="B255" s="33"/>
      <c r="C255" s="132" t="s">
        <v>389</v>
      </c>
      <c r="D255" s="132" t="s">
        <v>186</v>
      </c>
      <c r="E255" s="133" t="s">
        <v>390</v>
      </c>
      <c r="F255" s="134" t="s">
        <v>391</v>
      </c>
      <c r="G255" s="135" t="s">
        <v>313</v>
      </c>
      <c r="H255" s="136">
        <v>0.27</v>
      </c>
      <c r="I255" s="137"/>
      <c r="J255" s="138">
        <f>ROUND(I255*H255,2)</f>
        <v>0</v>
      </c>
      <c r="K255" s="134" t="s">
        <v>190</v>
      </c>
      <c r="L255" s="33"/>
      <c r="M255" s="139" t="s">
        <v>19</v>
      </c>
      <c r="N255" s="140" t="s">
        <v>40</v>
      </c>
      <c r="P255" s="141">
        <f>O255*H255</f>
        <v>0</v>
      </c>
      <c r="Q255" s="141">
        <v>1.0606199999999999</v>
      </c>
      <c r="R255" s="141">
        <f>Q255*H255</f>
        <v>0.28636739999999999</v>
      </c>
      <c r="S255" s="141">
        <v>0</v>
      </c>
      <c r="T255" s="142">
        <f>S255*H255</f>
        <v>0</v>
      </c>
      <c r="AR255" s="143" t="s">
        <v>191</v>
      </c>
      <c r="AT255" s="143" t="s">
        <v>186</v>
      </c>
      <c r="AU255" s="143" t="s">
        <v>78</v>
      </c>
      <c r="AY255" s="18" t="s">
        <v>184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8" t="s">
        <v>76</v>
      </c>
      <c r="BK255" s="144">
        <f>ROUND(I255*H255,2)</f>
        <v>0</v>
      </c>
      <c r="BL255" s="18" t="s">
        <v>191</v>
      </c>
      <c r="BM255" s="143" t="s">
        <v>392</v>
      </c>
    </row>
    <row r="256" spans="2:65" s="1" customFormat="1">
      <c r="B256" s="33"/>
      <c r="D256" s="145" t="s">
        <v>193</v>
      </c>
      <c r="F256" s="146" t="s">
        <v>393</v>
      </c>
      <c r="I256" s="147"/>
      <c r="L256" s="33"/>
      <c r="M256" s="148"/>
      <c r="T256" s="54"/>
      <c r="AT256" s="18" t="s">
        <v>193</v>
      </c>
      <c r="AU256" s="18" t="s">
        <v>78</v>
      </c>
    </row>
    <row r="257" spans="2:65" s="1" customFormat="1">
      <c r="B257" s="33"/>
      <c r="D257" s="149" t="s">
        <v>195</v>
      </c>
      <c r="F257" s="150" t="s">
        <v>394</v>
      </c>
      <c r="I257" s="147"/>
      <c r="L257" s="33"/>
      <c r="M257" s="148"/>
      <c r="T257" s="54"/>
      <c r="AT257" s="18" t="s">
        <v>195</v>
      </c>
      <c r="AU257" s="18" t="s">
        <v>78</v>
      </c>
    </row>
    <row r="258" spans="2:65" s="12" customFormat="1">
      <c r="B258" s="151"/>
      <c r="D258" s="145" t="s">
        <v>197</v>
      </c>
      <c r="E258" s="152" t="s">
        <v>19</v>
      </c>
      <c r="F258" s="153" t="s">
        <v>395</v>
      </c>
      <c r="H258" s="154">
        <v>0.27</v>
      </c>
      <c r="I258" s="155"/>
      <c r="L258" s="151"/>
      <c r="M258" s="156"/>
      <c r="T258" s="157"/>
      <c r="AT258" s="152" t="s">
        <v>197</v>
      </c>
      <c r="AU258" s="152" t="s">
        <v>78</v>
      </c>
      <c r="AV258" s="12" t="s">
        <v>78</v>
      </c>
      <c r="AW258" s="12" t="s">
        <v>31</v>
      </c>
      <c r="AX258" s="12" t="s">
        <v>76</v>
      </c>
      <c r="AY258" s="152" t="s">
        <v>184</v>
      </c>
    </row>
    <row r="259" spans="2:65" s="1" customFormat="1" ht="16.5" customHeight="1">
      <c r="B259" s="33"/>
      <c r="C259" s="132" t="s">
        <v>396</v>
      </c>
      <c r="D259" s="132" t="s">
        <v>186</v>
      </c>
      <c r="E259" s="133" t="s">
        <v>397</v>
      </c>
      <c r="F259" s="134" t="s">
        <v>398</v>
      </c>
      <c r="G259" s="135" t="s">
        <v>189</v>
      </c>
      <c r="H259" s="136">
        <v>3.42</v>
      </c>
      <c r="I259" s="137"/>
      <c r="J259" s="138">
        <f>ROUND(I259*H259,2)</f>
        <v>0</v>
      </c>
      <c r="K259" s="134" t="s">
        <v>190</v>
      </c>
      <c r="L259" s="33"/>
      <c r="M259" s="139" t="s">
        <v>19</v>
      </c>
      <c r="N259" s="140" t="s">
        <v>40</v>
      </c>
      <c r="P259" s="141">
        <f>O259*H259</f>
        <v>0</v>
      </c>
      <c r="Q259" s="141">
        <v>2.3010199999999998</v>
      </c>
      <c r="R259" s="141">
        <f>Q259*H259</f>
        <v>7.8694883999999989</v>
      </c>
      <c r="S259" s="141">
        <v>0</v>
      </c>
      <c r="T259" s="142">
        <f>S259*H259</f>
        <v>0</v>
      </c>
      <c r="AR259" s="143" t="s">
        <v>191</v>
      </c>
      <c r="AT259" s="143" t="s">
        <v>186</v>
      </c>
      <c r="AU259" s="143" t="s">
        <v>78</v>
      </c>
      <c r="AY259" s="18" t="s">
        <v>184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76</v>
      </c>
      <c r="BK259" s="144">
        <f>ROUND(I259*H259,2)</f>
        <v>0</v>
      </c>
      <c r="BL259" s="18" t="s">
        <v>191</v>
      </c>
      <c r="BM259" s="143" t="s">
        <v>399</v>
      </c>
    </row>
    <row r="260" spans="2:65" s="1" customFormat="1" ht="19.5">
      <c r="B260" s="33"/>
      <c r="D260" s="145" t="s">
        <v>193</v>
      </c>
      <c r="F260" s="146" t="s">
        <v>400</v>
      </c>
      <c r="I260" s="147"/>
      <c r="L260" s="33"/>
      <c r="M260" s="148"/>
      <c r="T260" s="54"/>
      <c r="AT260" s="18" t="s">
        <v>193</v>
      </c>
      <c r="AU260" s="18" t="s">
        <v>78</v>
      </c>
    </row>
    <row r="261" spans="2:65" s="1" customFormat="1">
      <c r="B261" s="33"/>
      <c r="D261" s="149" t="s">
        <v>195</v>
      </c>
      <c r="F261" s="150" t="s">
        <v>401</v>
      </c>
      <c r="I261" s="147"/>
      <c r="L261" s="33"/>
      <c r="M261" s="148"/>
      <c r="T261" s="54"/>
      <c r="AT261" s="18" t="s">
        <v>195</v>
      </c>
      <c r="AU261" s="18" t="s">
        <v>78</v>
      </c>
    </row>
    <row r="262" spans="2:65" s="12" customFormat="1">
      <c r="B262" s="151"/>
      <c r="D262" s="145" t="s">
        <v>197</v>
      </c>
      <c r="E262" s="152" t="s">
        <v>19</v>
      </c>
      <c r="F262" s="153" t="s">
        <v>402</v>
      </c>
      <c r="H262" s="154">
        <v>1.8</v>
      </c>
      <c r="I262" s="155"/>
      <c r="L262" s="151"/>
      <c r="M262" s="156"/>
      <c r="T262" s="157"/>
      <c r="AT262" s="152" t="s">
        <v>197</v>
      </c>
      <c r="AU262" s="152" t="s">
        <v>78</v>
      </c>
      <c r="AV262" s="12" t="s">
        <v>78</v>
      </c>
      <c r="AW262" s="12" t="s">
        <v>31</v>
      </c>
      <c r="AX262" s="12" t="s">
        <v>69</v>
      </c>
      <c r="AY262" s="152" t="s">
        <v>184</v>
      </c>
    </row>
    <row r="263" spans="2:65" s="12" customFormat="1">
      <c r="B263" s="151"/>
      <c r="D263" s="145" t="s">
        <v>197</v>
      </c>
      <c r="E263" s="152" t="s">
        <v>19</v>
      </c>
      <c r="F263" s="153" t="s">
        <v>403</v>
      </c>
      <c r="H263" s="154">
        <v>0.72</v>
      </c>
      <c r="I263" s="155"/>
      <c r="L263" s="151"/>
      <c r="M263" s="156"/>
      <c r="T263" s="157"/>
      <c r="AT263" s="152" t="s">
        <v>197</v>
      </c>
      <c r="AU263" s="152" t="s">
        <v>78</v>
      </c>
      <c r="AV263" s="12" t="s">
        <v>78</v>
      </c>
      <c r="AW263" s="12" t="s">
        <v>31</v>
      </c>
      <c r="AX263" s="12" t="s">
        <v>69</v>
      </c>
      <c r="AY263" s="152" t="s">
        <v>184</v>
      </c>
    </row>
    <row r="264" spans="2:65" s="12" customFormat="1">
      <c r="B264" s="151"/>
      <c r="D264" s="145" t="s">
        <v>197</v>
      </c>
      <c r="E264" s="152" t="s">
        <v>19</v>
      </c>
      <c r="F264" s="153" t="s">
        <v>404</v>
      </c>
      <c r="H264" s="154">
        <v>0.9</v>
      </c>
      <c r="I264" s="155"/>
      <c r="L264" s="151"/>
      <c r="M264" s="156"/>
      <c r="T264" s="157"/>
      <c r="AT264" s="152" t="s">
        <v>197</v>
      </c>
      <c r="AU264" s="152" t="s">
        <v>78</v>
      </c>
      <c r="AV264" s="12" t="s">
        <v>78</v>
      </c>
      <c r="AW264" s="12" t="s">
        <v>31</v>
      </c>
      <c r="AX264" s="12" t="s">
        <v>69</v>
      </c>
      <c r="AY264" s="152" t="s">
        <v>184</v>
      </c>
    </row>
    <row r="265" spans="2:65" s="13" customFormat="1">
      <c r="B265" s="158"/>
      <c r="D265" s="145" t="s">
        <v>197</v>
      </c>
      <c r="E265" s="159" t="s">
        <v>19</v>
      </c>
      <c r="F265" s="160" t="s">
        <v>205</v>
      </c>
      <c r="H265" s="161">
        <v>3.42</v>
      </c>
      <c r="I265" s="162"/>
      <c r="L265" s="158"/>
      <c r="M265" s="163"/>
      <c r="T265" s="164"/>
      <c r="AT265" s="159" t="s">
        <v>197</v>
      </c>
      <c r="AU265" s="159" t="s">
        <v>78</v>
      </c>
      <c r="AV265" s="13" t="s">
        <v>191</v>
      </c>
      <c r="AW265" s="13" t="s">
        <v>31</v>
      </c>
      <c r="AX265" s="13" t="s">
        <v>76</v>
      </c>
      <c r="AY265" s="159" t="s">
        <v>184</v>
      </c>
    </row>
    <row r="266" spans="2:65" s="1" customFormat="1" ht="24.2" customHeight="1">
      <c r="B266" s="33"/>
      <c r="C266" s="132" t="s">
        <v>405</v>
      </c>
      <c r="D266" s="132" t="s">
        <v>186</v>
      </c>
      <c r="E266" s="133" t="s">
        <v>406</v>
      </c>
      <c r="F266" s="134" t="s">
        <v>407</v>
      </c>
      <c r="G266" s="135" t="s">
        <v>189</v>
      </c>
      <c r="H266" s="136">
        <v>4.9160000000000004</v>
      </c>
      <c r="I266" s="137"/>
      <c r="J266" s="138">
        <f>ROUND(I266*H266,2)</f>
        <v>0</v>
      </c>
      <c r="K266" s="134" t="s">
        <v>190</v>
      </c>
      <c r="L266" s="33"/>
      <c r="M266" s="139" t="s">
        <v>19</v>
      </c>
      <c r="N266" s="140" t="s">
        <v>40</v>
      </c>
      <c r="P266" s="141">
        <f>O266*H266</f>
        <v>0</v>
      </c>
      <c r="Q266" s="141">
        <v>2.5018699999999998</v>
      </c>
      <c r="R266" s="141">
        <f>Q266*H266</f>
        <v>12.299192919999999</v>
      </c>
      <c r="S266" s="141">
        <v>0</v>
      </c>
      <c r="T266" s="142">
        <f>S266*H266</f>
        <v>0</v>
      </c>
      <c r="AR266" s="143" t="s">
        <v>191</v>
      </c>
      <c r="AT266" s="143" t="s">
        <v>186</v>
      </c>
      <c r="AU266" s="143" t="s">
        <v>78</v>
      </c>
      <c r="AY266" s="18" t="s">
        <v>184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8" t="s">
        <v>76</v>
      </c>
      <c r="BK266" s="144">
        <f>ROUND(I266*H266,2)</f>
        <v>0</v>
      </c>
      <c r="BL266" s="18" t="s">
        <v>191</v>
      </c>
      <c r="BM266" s="143" t="s">
        <v>408</v>
      </c>
    </row>
    <row r="267" spans="2:65" s="1" customFormat="1" ht="19.5">
      <c r="B267" s="33"/>
      <c r="D267" s="145" t="s">
        <v>193</v>
      </c>
      <c r="F267" s="146" t="s">
        <v>409</v>
      </c>
      <c r="I267" s="147"/>
      <c r="L267" s="33"/>
      <c r="M267" s="148"/>
      <c r="T267" s="54"/>
      <c r="AT267" s="18" t="s">
        <v>193</v>
      </c>
      <c r="AU267" s="18" t="s">
        <v>78</v>
      </c>
    </row>
    <row r="268" spans="2:65" s="1" customFormat="1">
      <c r="B268" s="33"/>
      <c r="D268" s="149" t="s">
        <v>195</v>
      </c>
      <c r="F268" s="150" t="s">
        <v>410</v>
      </c>
      <c r="I268" s="147"/>
      <c r="L268" s="33"/>
      <c r="M268" s="148"/>
      <c r="T268" s="54"/>
      <c r="AT268" s="18" t="s">
        <v>195</v>
      </c>
      <c r="AU268" s="18" t="s">
        <v>78</v>
      </c>
    </row>
    <row r="269" spans="2:65" s="12" customFormat="1">
      <c r="B269" s="151"/>
      <c r="D269" s="145" t="s">
        <v>197</v>
      </c>
      <c r="E269" s="152" t="s">
        <v>19</v>
      </c>
      <c r="F269" s="153" t="s">
        <v>411</v>
      </c>
      <c r="H269" s="154">
        <v>2.6</v>
      </c>
      <c r="I269" s="155"/>
      <c r="L269" s="151"/>
      <c r="M269" s="156"/>
      <c r="T269" s="157"/>
      <c r="AT269" s="152" t="s">
        <v>197</v>
      </c>
      <c r="AU269" s="152" t="s">
        <v>78</v>
      </c>
      <c r="AV269" s="12" t="s">
        <v>78</v>
      </c>
      <c r="AW269" s="12" t="s">
        <v>31</v>
      </c>
      <c r="AX269" s="12" t="s">
        <v>69</v>
      </c>
      <c r="AY269" s="152" t="s">
        <v>184</v>
      </c>
    </row>
    <row r="270" spans="2:65" s="12" customFormat="1">
      <c r="B270" s="151"/>
      <c r="D270" s="145" t="s">
        <v>197</v>
      </c>
      <c r="E270" s="152" t="s">
        <v>19</v>
      </c>
      <c r="F270" s="153" t="s">
        <v>412</v>
      </c>
      <c r="H270" s="154">
        <v>1.016</v>
      </c>
      <c r="I270" s="155"/>
      <c r="L270" s="151"/>
      <c r="M270" s="156"/>
      <c r="T270" s="157"/>
      <c r="AT270" s="152" t="s">
        <v>197</v>
      </c>
      <c r="AU270" s="152" t="s">
        <v>78</v>
      </c>
      <c r="AV270" s="12" t="s">
        <v>78</v>
      </c>
      <c r="AW270" s="12" t="s">
        <v>31</v>
      </c>
      <c r="AX270" s="12" t="s">
        <v>69</v>
      </c>
      <c r="AY270" s="152" t="s">
        <v>184</v>
      </c>
    </row>
    <row r="271" spans="2:65" s="12" customFormat="1">
      <c r="B271" s="151"/>
      <c r="D271" s="145" t="s">
        <v>197</v>
      </c>
      <c r="E271" s="152" t="s">
        <v>19</v>
      </c>
      <c r="F271" s="153" t="s">
        <v>413</v>
      </c>
      <c r="H271" s="154">
        <v>1.3</v>
      </c>
      <c r="I271" s="155"/>
      <c r="L271" s="151"/>
      <c r="M271" s="156"/>
      <c r="T271" s="157"/>
      <c r="AT271" s="152" t="s">
        <v>197</v>
      </c>
      <c r="AU271" s="152" t="s">
        <v>78</v>
      </c>
      <c r="AV271" s="12" t="s">
        <v>78</v>
      </c>
      <c r="AW271" s="12" t="s">
        <v>31</v>
      </c>
      <c r="AX271" s="12" t="s">
        <v>69</v>
      </c>
      <c r="AY271" s="152" t="s">
        <v>184</v>
      </c>
    </row>
    <row r="272" spans="2:65" s="13" customFormat="1">
      <c r="B272" s="158"/>
      <c r="D272" s="145" t="s">
        <v>197</v>
      </c>
      <c r="E272" s="159" t="s">
        <v>19</v>
      </c>
      <c r="F272" s="160" t="s">
        <v>205</v>
      </c>
      <c r="H272" s="161">
        <v>4.9160000000000004</v>
      </c>
      <c r="I272" s="162"/>
      <c r="L272" s="158"/>
      <c r="M272" s="163"/>
      <c r="T272" s="164"/>
      <c r="AT272" s="159" t="s">
        <v>197</v>
      </c>
      <c r="AU272" s="159" t="s">
        <v>78</v>
      </c>
      <c r="AV272" s="13" t="s">
        <v>191</v>
      </c>
      <c r="AW272" s="13" t="s">
        <v>31</v>
      </c>
      <c r="AX272" s="13" t="s">
        <v>76</v>
      </c>
      <c r="AY272" s="159" t="s">
        <v>184</v>
      </c>
    </row>
    <row r="273" spans="2:65" s="1" customFormat="1" ht="16.5" customHeight="1">
      <c r="B273" s="33"/>
      <c r="C273" s="132" t="s">
        <v>414</v>
      </c>
      <c r="D273" s="132" t="s">
        <v>186</v>
      </c>
      <c r="E273" s="133" t="s">
        <v>415</v>
      </c>
      <c r="F273" s="134" t="s">
        <v>416</v>
      </c>
      <c r="G273" s="135" t="s">
        <v>345</v>
      </c>
      <c r="H273" s="136">
        <v>10.335000000000001</v>
      </c>
      <c r="I273" s="137"/>
      <c r="J273" s="138">
        <f>ROUND(I273*H273,2)</f>
        <v>0</v>
      </c>
      <c r="K273" s="134" t="s">
        <v>190</v>
      </c>
      <c r="L273" s="33"/>
      <c r="M273" s="139" t="s">
        <v>19</v>
      </c>
      <c r="N273" s="140" t="s">
        <v>40</v>
      </c>
      <c r="P273" s="141">
        <f>O273*H273</f>
        <v>0</v>
      </c>
      <c r="Q273" s="141">
        <v>2.64E-3</v>
      </c>
      <c r="R273" s="141">
        <f>Q273*H273</f>
        <v>2.7284400000000004E-2</v>
      </c>
      <c r="S273" s="141">
        <v>0</v>
      </c>
      <c r="T273" s="142">
        <f>S273*H273</f>
        <v>0</v>
      </c>
      <c r="AR273" s="143" t="s">
        <v>191</v>
      </c>
      <c r="AT273" s="143" t="s">
        <v>186</v>
      </c>
      <c r="AU273" s="143" t="s">
        <v>78</v>
      </c>
      <c r="AY273" s="18" t="s">
        <v>184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8" t="s">
        <v>76</v>
      </c>
      <c r="BK273" s="144">
        <f>ROUND(I273*H273,2)</f>
        <v>0</v>
      </c>
      <c r="BL273" s="18" t="s">
        <v>191</v>
      </c>
      <c r="BM273" s="143" t="s">
        <v>417</v>
      </c>
    </row>
    <row r="274" spans="2:65" s="1" customFormat="1">
      <c r="B274" s="33"/>
      <c r="D274" s="145" t="s">
        <v>193</v>
      </c>
      <c r="F274" s="146" t="s">
        <v>418</v>
      </c>
      <c r="I274" s="147"/>
      <c r="L274" s="33"/>
      <c r="M274" s="148"/>
      <c r="T274" s="54"/>
      <c r="AT274" s="18" t="s">
        <v>193</v>
      </c>
      <c r="AU274" s="18" t="s">
        <v>78</v>
      </c>
    </row>
    <row r="275" spans="2:65" s="1" customFormat="1">
      <c r="B275" s="33"/>
      <c r="D275" s="149" t="s">
        <v>195</v>
      </c>
      <c r="F275" s="150" t="s">
        <v>419</v>
      </c>
      <c r="I275" s="147"/>
      <c r="L275" s="33"/>
      <c r="M275" s="148"/>
      <c r="T275" s="54"/>
      <c r="AT275" s="18" t="s">
        <v>195</v>
      </c>
      <c r="AU275" s="18" t="s">
        <v>78</v>
      </c>
    </row>
    <row r="276" spans="2:65" s="12" customFormat="1">
      <c r="B276" s="151"/>
      <c r="D276" s="145" t="s">
        <v>197</v>
      </c>
      <c r="E276" s="152" t="s">
        <v>19</v>
      </c>
      <c r="F276" s="153" t="s">
        <v>420</v>
      </c>
      <c r="H276" s="154">
        <v>5.2</v>
      </c>
      <c r="I276" s="155"/>
      <c r="L276" s="151"/>
      <c r="M276" s="156"/>
      <c r="T276" s="157"/>
      <c r="AT276" s="152" t="s">
        <v>197</v>
      </c>
      <c r="AU276" s="152" t="s">
        <v>78</v>
      </c>
      <c r="AV276" s="12" t="s">
        <v>78</v>
      </c>
      <c r="AW276" s="12" t="s">
        <v>31</v>
      </c>
      <c r="AX276" s="12" t="s">
        <v>69</v>
      </c>
      <c r="AY276" s="152" t="s">
        <v>184</v>
      </c>
    </row>
    <row r="277" spans="2:65" s="12" customFormat="1">
      <c r="B277" s="151"/>
      <c r="D277" s="145" t="s">
        <v>197</v>
      </c>
      <c r="E277" s="152" t="s">
        <v>19</v>
      </c>
      <c r="F277" s="153" t="s">
        <v>421</v>
      </c>
      <c r="H277" s="154">
        <v>1.885</v>
      </c>
      <c r="I277" s="155"/>
      <c r="L277" s="151"/>
      <c r="M277" s="156"/>
      <c r="T277" s="157"/>
      <c r="AT277" s="152" t="s">
        <v>197</v>
      </c>
      <c r="AU277" s="152" t="s">
        <v>78</v>
      </c>
      <c r="AV277" s="12" t="s">
        <v>78</v>
      </c>
      <c r="AW277" s="12" t="s">
        <v>31</v>
      </c>
      <c r="AX277" s="12" t="s">
        <v>69</v>
      </c>
      <c r="AY277" s="152" t="s">
        <v>184</v>
      </c>
    </row>
    <row r="278" spans="2:65" s="12" customFormat="1">
      <c r="B278" s="151"/>
      <c r="D278" s="145" t="s">
        <v>197</v>
      </c>
      <c r="E278" s="152" t="s">
        <v>19</v>
      </c>
      <c r="F278" s="153" t="s">
        <v>422</v>
      </c>
      <c r="H278" s="154">
        <v>3.25</v>
      </c>
      <c r="I278" s="155"/>
      <c r="L278" s="151"/>
      <c r="M278" s="156"/>
      <c r="T278" s="157"/>
      <c r="AT278" s="152" t="s">
        <v>197</v>
      </c>
      <c r="AU278" s="152" t="s">
        <v>78</v>
      </c>
      <c r="AV278" s="12" t="s">
        <v>78</v>
      </c>
      <c r="AW278" s="12" t="s">
        <v>31</v>
      </c>
      <c r="AX278" s="12" t="s">
        <v>69</v>
      </c>
      <c r="AY278" s="152" t="s">
        <v>184</v>
      </c>
    </row>
    <row r="279" spans="2:65" s="13" customFormat="1">
      <c r="B279" s="158"/>
      <c r="D279" s="145" t="s">
        <v>197</v>
      </c>
      <c r="E279" s="159" t="s">
        <v>19</v>
      </c>
      <c r="F279" s="160" t="s">
        <v>205</v>
      </c>
      <c r="H279" s="161">
        <v>10.335000000000001</v>
      </c>
      <c r="I279" s="162"/>
      <c r="L279" s="158"/>
      <c r="M279" s="163"/>
      <c r="T279" s="164"/>
      <c r="AT279" s="159" t="s">
        <v>197</v>
      </c>
      <c r="AU279" s="159" t="s">
        <v>78</v>
      </c>
      <c r="AV279" s="13" t="s">
        <v>191</v>
      </c>
      <c r="AW279" s="13" t="s">
        <v>31</v>
      </c>
      <c r="AX279" s="13" t="s">
        <v>76</v>
      </c>
      <c r="AY279" s="159" t="s">
        <v>184</v>
      </c>
    </row>
    <row r="280" spans="2:65" s="1" customFormat="1" ht="16.5" customHeight="1">
      <c r="B280" s="33"/>
      <c r="C280" s="132" t="s">
        <v>423</v>
      </c>
      <c r="D280" s="132" t="s">
        <v>186</v>
      </c>
      <c r="E280" s="133" t="s">
        <v>424</v>
      </c>
      <c r="F280" s="134" t="s">
        <v>425</v>
      </c>
      <c r="G280" s="135" t="s">
        <v>345</v>
      </c>
      <c r="H280" s="136">
        <v>10.335000000000001</v>
      </c>
      <c r="I280" s="137"/>
      <c r="J280" s="138">
        <f>ROUND(I280*H280,2)</f>
        <v>0</v>
      </c>
      <c r="K280" s="134" t="s">
        <v>190</v>
      </c>
      <c r="L280" s="33"/>
      <c r="M280" s="139" t="s">
        <v>19</v>
      </c>
      <c r="N280" s="140" t="s">
        <v>40</v>
      </c>
      <c r="P280" s="141">
        <f>O280*H280</f>
        <v>0</v>
      </c>
      <c r="Q280" s="141">
        <v>0</v>
      </c>
      <c r="R280" s="141">
        <f>Q280*H280</f>
        <v>0</v>
      </c>
      <c r="S280" s="141">
        <v>0</v>
      </c>
      <c r="T280" s="142">
        <f>S280*H280</f>
        <v>0</v>
      </c>
      <c r="AR280" s="143" t="s">
        <v>191</v>
      </c>
      <c r="AT280" s="143" t="s">
        <v>186</v>
      </c>
      <c r="AU280" s="143" t="s">
        <v>78</v>
      </c>
      <c r="AY280" s="18" t="s">
        <v>184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8" t="s">
        <v>76</v>
      </c>
      <c r="BK280" s="144">
        <f>ROUND(I280*H280,2)</f>
        <v>0</v>
      </c>
      <c r="BL280" s="18" t="s">
        <v>191</v>
      </c>
      <c r="BM280" s="143" t="s">
        <v>426</v>
      </c>
    </row>
    <row r="281" spans="2:65" s="1" customFormat="1">
      <c r="B281" s="33"/>
      <c r="D281" s="145" t="s">
        <v>193</v>
      </c>
      <c r="F281" s="146" t="s">
        <v>427</v>
      </c>
      <c r="I281" s="147"/>
      <c r="L281" s="33"/>
      <c r="M281" s="148"/>
      <c r="T281" s="54"/>
      <c r="AT281" s="18" t="s">
        <v>193</v>
      </c>
      <c r="AU281" s="18" t="s">
        <v>78</v>
      </c>
    </row>
    <row r="282" spans="2:65" s="1" customFormat="1">
      <c r="B282" s="33"/>
      <c r="D282" s="149" t="s">
        <v>195</v>
      </c>
      <c r="F282" s="150" t="s">
        <v>428</v>
      </c>
      <c r="I282" s="147"/>
      <c r="L282" s="33"/>
      <c r="M282" s="148"/>
      <c r="T282" s="54"/>
      <c r="AT282" s="18" t="s">
        <v>195</v>
      </c>
      <c r="AU282" s="18" t="s">
        <v>78</v>
      </c>
    </row>
    <row r="283" spans="2:65" s="12" customFormat="1">
      <c r="B283" s="151"/>
      <c r="D283" s="145" t="s">
        <v>197</v>
      </c>
      <c r="E283" s="152" t="s">
        <v>19</v>
      </c>
      <c r="F283" s="153" t="s">
        <v>429</v>
      </c>
      <c r="H283" s="154">
        <v>10.335000000000001</v>
      </c>
      <c r="I283" s="155"/>
      <c r="L283" s="151"/>
      <c r="M283" s="156"/>
      <c r="T283" s="157"/>
      <c r="AT283" s="152" t="s">
        <v>197</v>
      </c>
      <c r="AU283" s="152" t="s">
        <v>78</v>
      </c>
      <c r="AV283" s="12" t="s">
        <v>78</v>
      </c>
      <c r="AW283" s="12" t="s">
        <v>31</v>
      </c>
      <c r="AX283" s="12" t="s">
        <v>76</v>
      </c>
      <c r="AY283" s="152" t="s">
        <v>184</v>
      </c>
    </row>
    <row r="284" spans="2:65" s="1" customFormat="1" ht="21.75" customHeight="1">
      <c r="B284" s="33"/>
      <c r="C284" s="132" t="s">
        <v>430</v>
      </c>
      <c r="D284" s="132" t="s">
        <v>186</v>
      </c>
      <c r="E284" s="133" t="s">
        <v>431</v>
      </c>
      <c r="F284" s="134" t="s">
        <v>432</v>
      </c>
      <c r="G284" s="135" t="s">
        <v>313</v>
      </c>
      <c r="H284" s="136">
        <v>0.155</v>
      </c>
      <c r="I284" s="137"/>
      <c r="J284" s="138">
        <f>ROUND(I284*H284,2)</f>
        <v>0</v>
      </c>
      <c r="K284" s="134" t="s">
        <v>190</v>
      </c>
      <c r="L284" s="33"/>
      <c r="M284" s="139" t="s">
        <v>19</v>
      </c>
      <c r="N284" s="140" t="s">
        <v>40</v>
      </c>
      <c r="P284" s="141">
        <f>O284*H284</f>
        <v>0</v>
      </c>
      <c r="Q284" s="141">
        <v>1.0606199999999999</v>
      </c>
      <c r="R284" s="141">
        <f>Q284*H284</f>
        <v>0.16439609999999999</v>
      </c>
      <c r="S284" s="141">
        <v>0</v>
      </c>
      <c r="T284" s="142">
        <f>S284*H284</f>
        <v>0</v>
      </c>
      <c r="AR284" s="143" t="s">
        <v>191</v>
      </c>
      <c r="AT284" s="143" t="s">
        <v>186</v>
      </c>
      <c r="AU284" s="143" t="s">
        <v>78</v>
      </c>
      <c r="AY284" s="18" t="s">
        <v>184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8" t="s">
        <v>76</v>
      </c>
      <c r="BK284" s="144">
        <f>ROUND(I284*H284,2)</f>
        <v>0</v>
      </c>
      <c r="BL284" s="18" t="s">
        <v>191</v>
      </c>
      <c r="BM284" s="143" t="s">
        <v>433</v>
      </c>
    </row>
    <row r="285" spans="2:65" s="1" customFormat="1">
      <c r="B285" s="33"/>
      <c r="D285" s="145" t="s">
        <v>193</v>
      </c>
      <c r="F285" s="146" t="s">
        <v>434</v>
      </c>
      <c r="I285" s="147"/>
      <c r="L285" s="33"/>
      <c r="M285" s="148"/>
      <c r="T285" s="54"/>
      <c r="AT285" s="18" t="s">
        <v>193</v>
      </c>
      <c r="AU285" s="18" t="s">
        <v>78</v>
      </c>
    </row>
    <row r="286" spans="2:65" s="1" customFormat="1">
      <c r="B286" s="33"/>
      <c r="D286" s="149" t="s">
        <v>195</v>
      </c>
      <c r="F286" s="150" t="s">
        <v>435</v>
      </c>
      <c r="I286" s="147"/>
      <c r="L286" s="33"/>
      <c r="M286" s="148"/>
      <c r="T286" s="54"/>
      <c r="AT286" s="18" t="s">
        <v>195</v>
      </c>
      <c r="AU286" s="18" t="s">
        <v>78</v>
      </c>
    </row>
    <row r="287" spans="2:65" s="12" customFormat="1">
      <c r="B287" s="151"/>
      <c r="D287" s="145" t="s">
        <v>197</v>
      </c>
      <c r="E287" s="152" t="s">
        <v>19</v>
      </c>
      <c r="F287" s="153" t="s">
        <v>436</v>
      </c>
      <c r="H287" s="154">
        <v>8.8999999999999996E-2</v>
      </c>
      <c r="I287" s="155"/>
      <c r="L287" s="151"/>
      <c r="M287" s="156"/>
      <c r="T287" s="157"/>
      <c r="AT287" s="152" t="s">
        <v>197</v>
      </c>
      <c r="AU287" s="152" t="s">
        <v>78</v>
      </c>
      <c r="AV287" s="12" t="s">
        <v>78</v>
      </c>
      <c r="AW287" s="12" t="s">
        <v>31</v>
      </c>
      <c r="AX287" s="12" t="s">
        <v>69</v>
      </c>
      <c r="AY287" s="152" t="s">
        <v>184</v>
      </c>
    </row>
    <row r="288" spans="2:65" s="12" customFormat="1">
      <c r="B288" s="151"/>
      <c r="D288" s="145" t="s">
        <v>197</v>
      </c>
      <c r="E288" s="152" t="s">
        <v>19</v>
      </c>
      <c r="F288" s="153" t="s">
        <v>437</v>
      </c>
      <c r="H288" s="154">
        <v>6.5000000000000002E-2</v>
      </c>
      <c r="I288" s="155"/>
      <c r="L288" s="151"/>
      <c r="M288" s="156"/>
      <c r="T288" s="157"/>
      <c r="AT288" s="152" t="s">
        <v>197</v>
      </c>
      <c r="AU288" s="152" t="s">
        <v>78</v>
      </c>
      <c r="AV288" s="12" t="s">
        <v>78</v>
      </c>
      <c r="AW288" s="12" t="s">
        <v>31</v>
      </c>
      <c r="AX288" s="12" t="s">
        <v>69</v>
      </c>
      <c r="AY288" s="152" t="s">
        <v>184</v>
      </c>
    </row>
    <row r="289" spans="2:65" s="12" customFormat="1">
      <c r="B289" s="151"/>
      <c r="D289" s="145" t="s">
        <v>197</v>
      </c>
      <c r="E289" s="152" t="s">
        <v>19</v>
      </c>
      <c r="F289" s="153" t="s">
        <v>12</v>
      </c>
      <c r="H289" s="154">
        <v>1E-3</v>
      </c>
      <c r="I289" s="155"/>
      <c r="L289" s="151"/>
      <c r="M289" s="156"/>
      <c r="T289" s="157"/>
      <c r="AT289" s="152" t="s">
        <v>197</v>
      </c>
      <c r="AU289" s="152" t="s">
        <v>78</v>
      </c>
      <c r="AV289" s="12" t="s">
        <v>78</v>
      </c>
      <c r="AW289" s="12" t="s">
        <v>31</v>
      </c>
      <c r="AX289" s="12" t="s">
        <v>69</v>
      </c>
      <c r="AY289" s="152" t="s">
        <v>184</v>
      </c>
    </row>
    <row r="290" spans="2:65" s="13" customFormat="1">
      <c r="B290" s="158"/>
      <c r="D290" s="145" t="s">
        <v>197</v>
      </c>
      <c r="E290" s="159" t="s">
        <v>19</v>
      </c>
      <c r="F290" s="160" t="s">
        <v>205</v>
      </c>
      <c r="H290" s="161">
        <v>0.155</v>
      </c>
      <c r="I290" s="162"/>
      <c r="L290" s="158"/>
      <c r="M290" s="163"/>
      <c r="T290" s="164"/>
      <c r="AT290" s="159" t="s">
        <v>197</v>
      </c>
      <c r="AU290" s="159" t="s">
        <v>78</v>
      </c>
      <c r="AV290" s="13" t="s">
        <v>191</v>
      </c>
      <c r="AW290" s="13" t="s">
        <v>31</v>
      </c>
      <c r="AX290" s="13" t="s">
        <v>76</v>
      </c>
      <c r="AY290" s="159" t="s">
        <v>184</v>
      </c>
    </row>
    <row r="291" spans="2:65" s="1" customFormat="1" ht="24.2" customHeight="1">
      <c r="B291" s="33"/>
      <c r="C291" s="132" t="s">
        <v>438</v>
      </c>
      <c r="D291" s="132" t="s">
        <v>186</v>
      </c>
      <c r="E291" s="133" t="s">
        <v>439</v>
      </c>
      <c r="F291" s="134" t="s">
        <v>440</v>
      </c>
      <c r="G291" s="135" t="s">
        <v>189</v>
      </c>
      <c r="H291" s="136">
        <v>17.545999999999999</v>
      </c>
      <c r="I291" s="137"/>
      <c r="J291" s="138">
        <f>ROUND(I291*H291,2)</f>
        <v>0</v>
      </c>
      <c r="K291" s="134" t="s">
        <v>190</v>
      </c>
      <c r="L291" s="33"/>
      <c r="M291" s="139" t="s">
        <v>19</v>
      </c>
      <c r="N291" s="140" t="s">
        <v>40</v>
      </c>
      <c r="P291" s="141">
        <f>O291*H291</f>
        <v>0</v>
      </c>
      <c r="Q291" s="141">
        <v>2.5018699999999998</v>
      </c>
      <c r="R291" s="141">
        <f>Q291*H291</f>
        <v>43.897811019999992</v>
      </c>
      <c r="S291" s="141">
        <v>0</v>
      </c>
      <c r="T291" s="142">
        <f>S291*H291</f>
        <v>0</v>
      </c>
      <c r="AR291" s="143" t="s">
        <v>191</v>
      </c>
      <c r="AT291" s="143" t="s">
        <v>186</v>
      </c>
      <c r="AU291" s="143" t="s">
        <v>78</v>
      </c>
      <c r="AY291" s="18" t="s">
        <v>184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8" t="s">
        <v>76</v>
      </c>
      <c r="BK291" s="144">
        <f>ROUND(I291*H291,2)</f>
        <v>0</v>
      </c>
      <c r="BL291" s="18" t="s">
        <v>191</v>
      </c>
      <c r="BM291" s="143" t="s">
        <v>441</v>
      </c>
    </row>
    <row r="292" spans="2:65" s="1" customFormat="1" ht="19.5">
      <c r="B292" s="33"/>
      <c r="D292" s="145" t="s">
        <v>193</v>
      </c>
      <c r="F292" s="146" t="s">
        <v>442</v>
      </c>
      <c r="I292" s="147"/>
      <c r="L292" s="33"/>
      <c r="M292" s="148"/>
      <c r="T292" s="54"/>
      <c r="AT292" s="18" t="s">
        <v>193</v>
      </c>
      <c r="AU292" s="18" t="s">
        <v>78</v>
      </c>
    </row>
    <row r="293" spans="2:65" s="1" customFormat="1">
      <c r="B293" s="33"/>
      <c r="D293" s="149" t="s">
        <v>195</v>
      </c>
      <c r="F293" s="150" t="s">
        <v>443</v>
      </c>
      <c r="I293" s="147"/>
      <c r="L293" s="33"/>
      <c r="M293" s="148"/>
      <c r="T293" s="54"/>
      <c r="AT293" s="18" t="s">
        <v>195</v>
      </c>
      <c r="AU293" s="18" t="s">
        <v>78</v>
      </c>
    </row>
    <row r="294" spans="2:65" s="12" customFormat="1">
      <c r="B294" s="151"/>
      <c r="D294" s="145" t="s">
        <v>197</v>
      </c>
      <c r="E294" s="152" t="s">
        <v>19</v>
      </c>
      <c r="F294" s="153" t="s">
        <v>444</v>
      </c>
      <c r="H294" s="154">
        <v>16.536000000000001</v>
      </c>
      <c r="I294" s="155"/>
      <c r="L294" s="151"/>
      <c r="M294" s="156"/>
      <c r="T294" s="157"/>
      <c r="AT294" s="152" t="s">
        <v>197</v>
      </c>
      <c r="AU294" s="152" t="s">
        <v>78</v>
      </c>
      <c r="AV294" s="12" t="s">
        <v>78</v>
      </c>
      <c r="AW294" s="12" t="s">
        <v>31</v>
      </c>
      <c r="AX294" s="12" t="s">
        <v>69</v>
      </c>
      <c r="AY294" s="152" t="s">
        <v>184</v>
      </c>
    </row>
    <row r="295" spans="2:65" s="12" customFormat="1">
      <c r="B295" s="151"/>
      <c r="D295" s="145" t="s">
        <v>197</v>
      </c>
      <c r="E295" s="152" t="s">
        <v>19</v>
      </c>
      <c r="F295" s="153" t="s">
        <v>445</v>
      </c>
      <c r="H295" s="154">
        <v>1.01</v>
      </c>
      <c r="I295" s="155"/>
      <c r="L295" s="151"/>
      <c r="M295" s="156"/>
      <c r="T295" s="157"/>
      <c r="AT295" s="152" t="s">
        <v>197</v>
      </c>
      <c r="AU295" s="152" t="s">
        <v>78</v>
      </c>
      <c r="AV295" s="12" t="s">
        <v>78</v>
      </c>
      <c r="AW295" s="12" t="s">
        <v>31</v>
      </c>
      <c r="AX295" s="12" t="s">
        <v>69</v>
      </c>
      <c r="AY295" s="152" t="s">
        <v>184</v>
      </c>
    </row>
    <row r="296" spans="2:65" s="13" customFormat="1">
      <c r="B296" s="158"/>
      <c r="D296" s="145" t="s">
        <v>197</v>
      </c>
      <c r="E296" s="159" t="s">
        <v>19</v>
      </c>
      <c r="F296" s="160" t="s">
        <v>205</v>
      </c>
      <c r="H296" s="161">
        <v>17.545999999999999</v>
      </c>
      <c r="I296" s="162"/>
      <c r="L296" s="158"/>
      <c r="M296" s="163"/>
      <c r="T296" s="164"/>
      <c r="AT296" s="159" t="s">
        <v>197</v>
      </c>
      <c r="AU296" s="159" t="s">
        <v>78</v>
      </c>
      <c r="AV296" s="13" t="s">
        <v>191</v>
      </c>
      <c r="AW296" s="13" t="s">
        <v>31</v>
      </c>
      <c r="AX296" s="13" t="s">
        <v>76</v>
      </c>
      <c r="AY296" s="159" t="s">
        <v>184</v>
      </c>
    </row>
    <row r="297" spans="2:65" s="1" customFormat="1" ht="33" customHeight="1">
      <c r="B297" s="33"/>
      <c r="C297" s="132" t="s">
        <v>446</v>
      </c>
      <c r="D297" s="132" t="s">
        <v>186</v>
      </c>
      <c r="E297" s="133" t="s">
        <v>447</v>
      </c>
      <c r="F297" s="134" t="s">
        <v>448</v>
      </c>
      <c r="G297" s="135" t="s">
        <v>189</v>
      </c>
      <c r="H297" s="136">
        <v>17.545999999999999</v>
      </c>
      <c r="I297" s="137"/>
      <c r="J297" s="138">
        <f>ROUND(I297*H297,2)</f>
        <v>0</v>
      </c>
      <c r="K297" s="134" t="s">
        <v>190</v>
      </c>
      <c r="L297" s="33"/>
      <c r="M297" s="139" t="s">
        <v>19</v>
      </c>
      <c r="N297" s="140" t="s">
        <v>40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191</v>
      </c>
      <c r="AT297" s="143" t="s">
        <v>186</v>
      </c>
      <c r="AU297" s="143" t="s">
        <v>78</v>
      </c>
      <c r="AY297" s="18" t="s">
        <v>184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8" t="s">
        <v>76</v>
      </c>
      <c r="BK297" s="144">
        <f>ROUND(I297*H297,2)</f>
        <v>0</v>
      </c>
      <c r="BL297" s="18" t="s">
        <v>191</v>
      </c>
      <c r="BM297" s="143" t="s">
        <v>449</v>
      </c>
    </row>
    <row r="298" spans="2:65" s="1" customFormat="1" ht="29.25">
      <c r="B298" s="33"/>
      <c r="D298" s="145" t="s">
        <v>193</v>
      </c>
      <c r="F298" s="146" t="s">
        <v>450</v>
      </c>
      <c r="I298" s="147"/>
      <c r="L298" s="33"/>
      <c r="M298" s="148"/>
      <c r="T298" s="54"/>
      <c r="AT298" s="18" t="s">
        <v>193</v>
      </c>
      <c r="AU298" s="18" t="s">
        <v>78</v>
      </c>
    </row>
    <row r="299" spans="2:65" s="1" customFormat="1">
      <c r="B299" s="33"/>
      <c r="D299" s="149" t="s">
        <v>195</v>
      </c>
      <c r="F299" s="150" t="s">
        <v>451</v>
      </c>
      <c r="I299" s="147"/>
      <c r="L299" s="33"/>
      <c r="M299" s="148"/>
      <c r="T299" s="54"/>
      <c r="AT299" s="18" t="s">
        <v>195</v>
      </c>
      <c r="AU299" s="18" t="s">
        <v>78</v>
      </c>
    </row>
    <row r="300" spans="2:65" s="11" customFormat="1" ht="22.9" customHeight="1">
      <c r="B300" s="120"/>
      <c r="D300" s="121" t="s">
        <v>68</v>
      </c>
      <c r="E300" s="130" t="s">
        <v>206</v>
      </c>
      <c r="F300" s="130" t="s">
        <v>452</v>
      </c>
      <c r="I300" s="123"/>
      <c r="J300" s="131">
        <f>BK300</f>
        <v>0</v>
      </c>
      <c r="L300" s="120"/>
      <c r="M300" s="125"/>
      <c r="P300" s="126">
        <f>SUM(P301:P439)</f>
        <v>0</v>
      </c>
      <c r="R300" s="126">
        <f>SUM(R301:R439)</f>
        <v>188.81377916</v>
      </c>
      <c r="T300" s="127">
        <f>SUM(T301:T439)</f>
        <v>0</v>
      </c>
      <c r="AR300" s="121" t="s">
        <v>76</v>
      </c>
      <c r="AT300" s="128" t="s">
        <v>68</v>
      </c>
      <c r="AU300" s="128" t="s">
        <v>76</v>
      </c>
      <c r="AY300" s="121" t="s">
        <v>184</v>
      </c>
      <c r="BK300" s="129">
        <f>SUM(BK301:BK439)</f>
        <v>0</v>
      </c>
    </row>
    <row r="301" spans="2:65" s="1" customFormat="1" ht="33" customHeight="1">
      <c r="B301" s="33"/>
      <c r="C301" s="132" t="s">
        <v>453</v>
      </c>
      <c r="D301" s="132" t="s">
        <v>186</v>
      </c>
      <c r="E301" s="133" t="s">
        <v>454</v>
      </c>
      <c r="F301" s="134" t="s">
        <v>455</v>
      </c>
      <c r="G301" s="135" t="s">
        <v>345</v>
      </c>
      <c r="H301" s="136">
        <v>5.25</v>
      </c>
      <c r="I301" s="137"/>
      <c r="J301" s="138">
        <f>ROUND(I301*H301,2)</f>
        <v>0</v>
      </c>
      <c r="K301" s="134" t="s">
        <v>190</v>
      </c>
      <c r="L301" s="33"/>
      <c r="M301" s="139" t="s">
        <v>19</v>
      </c>
      <c r="N301" s="140" t="s">
        <v>40</v>
      </c>
      <c r="P301" s="141">
        <f>O301*H301</f>
        <v>0</v>
      </c>
      <c r="Q301" s="141">
        <v>0.73404000000000003</v>
      </c>
      <c r="R301" s="141">
        <f>Q301*H301</f>
        <v>3.85371</v>
      </c>
      <c r="S301" s="141">
        <v>0</v>
      </c>
      <c r="T301" s="142">
        <f>S301*H301</f>
        <v>0</v>
      </c>
      <c r="AR301" s="143" t="s">
        <v>191</v>
      </c>
      <c r="AT301" s="143" t="s">
        <v>186</v>
      </c>
      <c r="AU301" s="143" t="s">
        <v>78</v>
      </c>
      <c r="AY301" s="18" t="s">
        <v>184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8" t="s">
        <v>76</v>
      </c>
      <c r="BK301" s="144">
        <f>ROUND(I301*H301,2)</f>
        <v>0</v>
      </c>
      <c r="BL301" s="18" t="s">
        <v>191</v>
      </c>
      <c r="BM301" s="143" t="s">
        <v>456</v>
      </c>
    </row>
    <row r="302" spans="2:65" s="1" customFormat="1" ht="29.25">
      <c r="B302" s="33"/>
      <c r="D302" s="145" t="s">
        <v>193</v>
      </c>
      <c r="F302" s="146" t="s">
        <v>457</v>
      </c>
      <c r="I302" s="147"/>
      <c r="L302" s="33"/>
      <c r="M302" s="148"/>
      <c r="T302" s="54"/>
      <c r="AT302" s="18" t="s">
        <v>193</v>
      </c>
      <c r="AU302" s="18" t="s">
        <v>78</v>
      </c>
    </row>
    <row r="303" spans="2:65" s="1" customFormat="1">
      <c r="B303" s="33"/>
      <c r="D303" s="149" t="s">
        <v>195</v>
      </c>
      <c r="F303" s="150" t="s">
        <v>458</v>
      </c>
      <c r="I303" s="147"/>
      <c r="L303" s="33"/>
      <c r="M303" s="148"/>
      <c r="T303" s="54"/>
      <c r="AT303" s="18" t="s">
        <v>195</v>
      </c>
      <c r="AU303" s="18" t="s">
        <v>78</v>
      </c>
    </row>
    <row r="304" spans="2:65" s="12" customFormat="1">
      <c r="B304" s="151"/>
      <c r="D304" s="145" t="s">
        <v>197</v>
      </c>
      <c r="E304" s="152" t="s">
        <v>19</v>
      </c>
      <c r="F304" s="153" t="s">
        <v>459</v>
      </c>
      <c r="H304" s="154">
        <v>5.25</v>
      </c>
      <c r="I304" s="155"/>
      <c r="L304" s="151"/>
      <c r="M304" s="156"/>
      <c r="T304" s="157"/>
      <c r="AT304" s="152" t="s">
        <v>197</v>
      </c>
      <c r="AU304" s="152" t="s">
        <v>78</v>
      </c>
      <c r="AV304" s="12" t="s">
        <v>78</v>
      </c>
      <c r="AW304" s="12" t="s">
        <v>31</v>
      </c>
      <c r="AX304" s="12" t="s">
        <v>76</v>
      </c>
      <c r="AY304" s="152" t="s">
        <v>184</v>
      </c>
    </row>
    <row r="305" spans="2:65" s="1" customFormat="1" ht="33" customHeight="1">
      <c r="B305" s="33"/>
      <c r="C305" s="132" t="s">
        <v>460</v>
      </c>
      <c r="D305" s="132" t="s">
        <v>186</v>
      </c>
      <c r="E305" s="133" t="s">
        <v>461</v>
      </c>
      <c r="F305" s="134" t="s">
        <v>462</v>
      </c>
      <c r="G305" s="135" t="s">
        <v>345</v>
      </c>
      <c r="H305" s="136">
        <v>105.375</v>
      </c>
      <c r="I305" s="137"/>
      <c r="J305" s="138">
        <f>ROUND(I305*H305,2)</f>
        <v>0</v>
      </c>
      <c r="K305" s="134" t="s">
        <v>190</v>
      </c>
      <c r="L305" s="33"/>
      <c r="M305" s="139" t="s">
        <v>19</v>
      </c>
      <c r="N305" s="140" t="s">
        <v>40</v>
      </c>
      <c r="P305" s="141">
        <f>O305*H305</f>
        <v>0</v>
      </c>
      <c r="Q305" s="141">
        <v>1.0203599999999999</v>
      </c>
      <c r="R305" s="141">
        <f>Q305*H305</f>
        <v>107.52043499999999</v>
      </c>
      <c r="S305" s="141">
        <v>0</v>
      </c>
      <c r="T305" s="142">
        <f>S305*H305</f>
        <v>0</v>
      </c>
      <c r="AR305" s="143" t="s">
        <v>191</v>
      </c>
      <c r="AT305" s="143" t="s">
        <v>186</v>
      </c>
      <c r="AU305" s="143" t="s">
        <v>78</v>
      </c>
      <c r="AY305" s="18" t="s">
        <v>184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76</v>
      </c>
      <c r="BK305" s="144">
        <f>ROUND(I305*H305,2)</f>
        <v>0</v>
      </c>
      <c r="BL305" s="18" t="s">
        <v>191</v>
      </c>
      <c r="BM305" s="143" t="s">
        <v>463</v>
      </c>
    </row>
    <row r="306" spans="2:65" s="1" customFormat="1" ht="29.25">
      <c r="B306" s="33"/>
      <c r="D306" s="145" t="s">
        <v>193</v>
      </c>
      <c r="F306" s="146" t="s">
        <v>464</v>
      </c>
      <c r="I306" s="147"/>
      <c r="L306" s="33"/>
      <c r="M306" s="148"/>
      <c r="T306" s="54"/>
      <c r="AT306" s="18" t="s">
        <v>193</v>
      </c>
      <c r="AU306" s="18" t="s">
        <v>78</v>
      </c>
    </row>
    <row r="307" spans="2:65" s="1" customFormat="1">
      <c r="B307" s="33"/>
      <c r="D307" s="149" t="s">
        <v>195</v>
      </c>
      <c r="F307" s="150" t="s">
        <v>465</v>
      </c>
      <c r="I307" s="147"/>
      <c r="L307" s="33"/>
      <c r="M307" s="148"/>
      <c r="T307" s="54"/>
      <c r="AT307" s="18" t="s">
        <v>195</v>
      </c>
      <c r="AU307" s="18" t="s">
        <v>78</v>
      </c>
    </row>
    <row r="308" spans="2:65" s="12" customFormat="1">
      <c r="B308" s="151"/>
      <c r="D308" s="145" t="s">
        <v>197</v>
      </c>
      <c r="E308" s="152" t="s">
        <v>19</v>
      </c>
      <c r="F308" s="153" t="s">
        <v>466</v>
      </c>
      <c r="H308" s="154">
        <v>94.5</v>
      </c>
      <c r="I308" s="155"/>
      <c r="L308" s="151"/>
      <c r="M308" s="156"/>
      <c r="T308" s="157"/>
      <c r="AT308" s="152" t="s">
        <v>197</v>
      </c>
      <c r="AU308" s="152" t="s">
        <v>78</v>
      </c>
      <c r="AV308" s="12" t="s">
        <v>78</v>
      </c>
      <c r="AW308" s="12" t="s">
        <v>31</v>
      </c>
      <c r="AX308" s="12" t="s">
        <v>69</v>
      </c>
      <c r="AY308" s="152" t="s">
        <v>184</v>
      </c>
    </row>
    <row r="309" spans="2:65" s="12" customFormat="1">
      <c r="B309" s="151"/>
      <c r="D309" s="145" t="s">
        <v>197</v>
      </c>
      <c r="E309" s="152" t="s">
        <v>19</v>
      </c>
      <c r="F309" s="153" t="s">
        <v>467</v>
      </c>
      <c r="H309" s="154">
        <v>3.75</v>
      </c>
      <c r="I309" s="155"/>
      <c r="L309" s="151"/>
      <c r="M309" s="156"/>
      <c r="T309" s="157"/>
      <c r="AT309" s="152" t="s">
        <v>197</v>
      </c>
      <c r="AU309" s="152" t="s">
        <v>78</v>
      </c>
      <c r="AV309" s="12" t="s">
        <v>78</v>
      </c>
      <c r="AW309" s="12" t="s">
        <v>31</v>
      </c>
      <c r="AX309" s="12" t="s">
        <v>69</v>
      </c>
      <c r="AY309" s="152" t="s">
        <v>184</v>
      </c>
    </row>
    <row r="310" spans="2:65" s="12" customFormat="1">
      <c r="B310" s="151"/>
      <c r="D310" s="145" t="s">
        <v>197</v>
      </c>
      <c r="E310" s="152" t="s">
        <v>19</v>
      </c>
      <c r="F310" s="153" t="s">
        <v>468</v>
      </c>
      <c r="H310" s="154">
        <v>3</v>
      </c>
      <c r="I310" s="155"/>
      <c r="L310" s="151"/>
      <c r="M310" s="156"/>
      <c r="T310" s="157"/>
      <c r="AT310" s="152" t="s">
        <v>197</v>
      </c>
      <c r="AU310" s="152" t="s">
        <v>78</v>
      </c>
      <c r="AV310" s="12" t="s">
        <v>78</v>
      </c>
      <c r="AW310" s="12" t="s">
        <v>31</v>
      </c>
      <c r="AX310" s="12" t="s">
        <v>69</v>
      </c>
      <c r="AY310" s="152" t="s">
        <v>184</v>
      </c>
    </row>
    <row r="311" spans="2:65" s="12" customFormat="1">
      <c r="B311" s="151"/>
      <c r="D311" s="145" t="s">
        <v>197</v>
      </c>
      <c r="E311" s="152" t="s">
        <v>19</v>
      </c>
      <c r="F311" s="153" t="s">
        <v>469</v>
      </c>
      <c r="H311" s="154">
        <v>4.125</v>
      </c>
      <c r="I311" s="155"/>
      <c r="L311" s="151"/>
      <c r="M311" s="156"/>
      <c r="T311" s="157"/>
      <c r="AT311" s="152" t="s">
        <v>197</v>
      </c>
      <c r="AU311" s="152" t="s">
        <v>78</v>
      </c>
      <c r="AV311" s="12" t="s">
        <v>78</v>
      </c>
      <c r="AW311" s="12" t="s">
        <v>31</v>
      </c>
      <c r="AX311" s="12" t="s">
        <v>69</v>
      </c>
      <c r="AY311" s="152" t="s">
        <v>184</v>
      </c>
    </row>
    <row r="312" spans="2:65" s="13" customFormat="1">
      <c r="B312" s="158"/>
      <c r="D312" s="145" t="s">
        <v>197</v>
      </c>
      <c r="E312" s="159" t="s">
        <v>19</v>
      </c>
      <c r="F312" s="160" t="s">
        <v>205</v>
      </c>
      <c r="H312" s="161">
        <v>105.375</v>
      </c>
      <c r="I312" s="162"/>
      <c r="L312" s="158"/>
      <c r="M312" s="163"/>
      <c r="T312" s="164"/>
      <c r="AT312" s="159" t="s">
        <v>197</v>
      </c>
      <c r="AU312" s="159" t="s">
        <v>78</v>
      </c>
      <c r="AV312" s="13" t="s">
        <v>191</v>
      </c>
      <c r="AW312" s="13" t="s">
        <v>31</v>
      </c>
      <c r="AX312" s="13" t="s">
        <v>76</v>
      </c>
      <c r="AY312" s="159" t="s">
        <v>184</v>
      </c>
    </row>
    <row r="313" spans="2:65" s="14" customFormat="1">
      <c r="B313" s="165"/>
      <c r="D313" s="145" t="s">
        <v>197</v>
      </c>
      <c r="E313" s="166" t="s">
        <v>19</v>
      </c>
      <c r="F313" s="167" t="s">
        <v>470</v>
      </c>
      <c r="H313" s="166" t="s">
        <v>19</v>
      </c>
      <c r="I313" s="168"/>
      <c r="L313" s="165"/>
      <c r="M313" s="169"/>
      <c r="T313" s="170"/>
      <c r="AT313" s="166" t="s">
        <v>197</v>
      </c>
      <c r="AU313" s="166" t="s">
        <v>78</v>
      </c>
      <c r="AV313" s="14" t="s">
        <v>76</v>
      </c>
      <c r="AW313" s="14" t="s">
        <v>31</v>
      </c>
      <c r="AX313" s="14" t="s">
        <v>69</v>
      </c>
      <c r="AY313" s="166" t="s">
        <v>184</v>
      </c>
    </row>
    <row r="314" spans="2:65" s="1" customFormat="1" ht="24.2" customHeight="1">
      <c r="B314" s="33"/>
      <c r="C314" s="132" t="s">
        <v>471</v>
      </c>
      <c r="D314" s="132" t="s">
        <v>186</v>
      </c>
      <c r="E314" s="133" t="s">
        <v>472</v>
      </c>
      <c r="F314" s="134" t="s">
        <v>473</v>
      </c>
      <c r="G314" s="135" t="s">
        <v>345</v>
      </c>
      <c r="H314" s="136">
        <v>8</v>
      </c>
      <c r="I314" s="137"/>
      <c r="J314" s="138">
        <f>ROUND(I314*H314,2)</f>
        <v>0</v>
      </c>
      <c r="K314" s="134" t="s">
        <v>190</v>
      </c>
      <c r="L314" s="33"/>
      <c r="M314" s="139" t="s">
        <v>19</v>
      </c>
      <c r="N314" s="140" t="s">
        <v>40</v>
      </c>
      <c r="P314" s="141">
        <f>O314*H314</f>
        <v>0</v>
      </c>
      <c r="Q314" s="141">
        <v>0.22897999999999999</v>
      </c>
      <c r="R314" s="141">
        <f>Q314*H314</f>
        <v>1.8318399999999999</v>
      </c>
      <c r="S314" s="141">
        <v>0</v>
      </c>
      <c r="T314" s="142">
        <f>S314*H314</f>
        <v>0</v>
      </c>
      <c r="AR314" s="143" t="s">
        <v>191</v>
      </c>
      <c r="AT314" s="143" t="s">
        <v>186</v>
      </c>
      <c r="AU314" s="143" t="s">
        <v>78</v>
      </c>
      <c r="AY314" s="18" t="s">
        <v>184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8" t="s">
        <v>76</v>
      </c>
      <c r="BK314" s="144">
        <f>ROUND(I314*H314,2)</f>
        <v>0</v>
      </c>
      <c r="BL314" s="18" t="s">
        <v>191</v>
      </c>
      <c r="BM314" s="143" t="s">
        <v>474</v>
      </c>
    </row>
    <row r="315" spans="2:65" s="1" customFormat="1" ht="19.5">
      <c r="B315" s="33"/>
      <c r="D315" s="145" t="s">
        <v>193</v>
      </c>
      <c r="F315" s="146" t="s">
        <v>475</v>
      </c>
      <c r="I315" s="147"/>
      <c r="L315" s="33"/>
      <c r="M315" s="148"/>
      <c r="T315" s="54"/>
      <c r="AT315" s="18" t="s">
        <v>193</v>
      </c>
      <c r="AU315" s="18" t="s">
        <v>78</v>
      </c>
    </row>
    <row r="316" spans="2:65" s="1" customFormat="1">
      <c r="B316" s="33"/>
      <c r="D316" s="149" t="s">
        <v>195</v>
      </c>
      <c r="F316" s="150" t="s">
        <v>476</v>
      </c>
      <c r="I316" s="147"/>
      <c r="L316" s="33"/>
      <c r="M316" s="148"/>
      <c r="T316" s="54"/>
      <c r="AT316" s="18" t="s">
        <v>195</v>
      </c>
      <c r="AU316" s="18" t="s">
        <v>78</v>
      </c>
    </row>
    <row r="317" spans="2:65" s="14" customFormat="1">
      <c r="B317" s="165"/>
      <c r="D317" s="145" t="s">
        <v>197</v>
      </c>
      <c r="E317" s="166" t="s">
        <v>19</v>
      </c>
      <c r="F317" s="167" t="s">
        <v>477</v>
      </c>
      <c r="H317" s="166" t="s">
        <v>19</v>
      </c>
      <c r="I317" s="168"/>
      <c r="L317" s="165"/>
      <c r="M317" s="169"/>
      <c r="T317" s="170"/>
      <c r="AT317" s="166" t="s">
        <v>197</v>
      </c>
      <c r="AU317" s="166" t="s">
        <v>78</v>
      </c>
      <c r="AV317" s="14" t="s">
        <v>76</v>
      </c>
      <c r="AW317" s="14" t="s">
        <v>31</v>
      </c>
      <c r="AX317" s="14" t="s">
        <v>69</v>
      </c>
      <c r="AY317" s="166" t="s">
        <v>184</v>
      </c>
    </row>
    <row r="318" spans="2:65" s="12" customFormat="1">
      <c r="B318" s="151"/>
      <c r="D318" s="145" t="s">
        <v>197</v>
      </c>
      <c r="E318" s="152" t="s">
        <v>19</v>
      </c>
      <c r="F318" s="153" t="s">
        <v>478</v>
      </c>
      <c r="H318" s="154">
        <v>4.68</v>
      </c>
      <c r="I318" s="155"/>
      <c r="L318" s="151"/>
      <c r="M318" s="156"/>
      <c r="T318" s="157"/>
      <c r="AT318" s="152" t="s">
        <v>197</v>
      </c>
      <c r="AU318" s="152" t="s">
        <v>78</v>
      </c>
      <c r="AV318" s="12" t="s">
        <v>78</v>
      </c>
      <c r="AW318" s="12" t="s">
        <v>31</v>
      </c>
      <c r="AX318" s="12" t="s">
        <v>69</v>
      </c>
      <c r="AY318" s="152" t="s">
        <v>184</v>
      </c>
    </row>
    <row r="319" spans="2:65" s="12" customFormat="1">
      <c r="B319" s="151"/>
      <c r="D319" s="145" t="s">
        <v>197</v>
      </c>
      <c r="E319" s="152" t="s">
        <v>19</v>
      </c>
      <c r="F319" s="153" t="s">
        <v>479</v>
      </c>
      <c r="H319" s="154">
        <v>1.24</v>
      </c>
      <c r="I319" s="155"/>
      <c r="L319" s="151"/>
      <c r="M319" s="156"/>
      <c r="T319" s="157"/>
      <c r="AT319" s="152" t="s">
        <v>197</v>
      </c>
      <c r="AU319" s="152" t="s">
        <v>78</v>
      </c>
      <c r="AV319" s="12" t="s">
        <v>78</v>
      </c>
      <c r="AW319" s="12" t="s">
        <v>31</v>
      </c>
      <c r="AX319" s="12" t="s">
        <v>69</v>
      </c>
      <c r="AY319" s="152" t="s">
        <v>184</v>
      </c>
    </row>
    <row r="320" spans="2:65" s="12" customFormat="1">
      <c r="B320" s="151"/>
      <c r="D320" s="145" t="s">
        <v>197</v>
      </c>
      <c r="E320" s="152" t="s">
        <v>19</v>
      </c>
      <c r="F320" s="153" t="s">
        <v>480</v>
      </c>
      <c r="H320" s="154">
        <v>2.08</v>
      </c>
      <c r="I320" s="155"/>
      <c r="L320" s="151"/>
      <c r="M320" s="156"/>
      <c r="T320" s="157"/>
      <c r="AT320" s="152" t="s">
        <v>197</v>
      </c>
      <c r="AU320" s="152" t="s">
        <v>78</v>
      </c>
      <c r="AV320" s="12" t="s">
        <v>78</v>
      </c>
      <c r="AW320" s="12" t="s">
        <v>31</v>
      </c>
      <c r="AX320" s="12" t="s">
        <v>69</v>
      </c>
      <c r="AY320" s="152" t="s">
        <v>184</v>
      </c>
    </row>
    <row r="321" spans="2:65" s="13" customFormat="1">
      <c r="B321" s="158"/>
      <c r="D321" s="145" t="s">
        <v>197</v>
      </c>
      <c r="E321" s="159" t="s">
        <v>19</v>
      </c>
      <c r="F321" s="160" t="s">
        <v>205</v>
      </c>
      <c r="H321" s="161">
        <v>8</v>
      </c>
      <c r="I321" s="162"/>
      <c r="L321" s="158"/>
      <c r="M321" s="163"/>
      <c r="T321" s="164"/>
      <c r="AT321" s="159" t="s">
        <v>197</v>
      </c>
      <c r="AU321" s="159" t="s">
        <v>78</v>
      </c>
      <c r="AV321" s="13" t="s">
        <v>191</v>
      </c>
      <c r="AW321" s="13" t="s">
        <v>31</v>
      </c>
      <c r="AX321" s="13" t="s">
        <v>76</v>
      </c>
      <c r="AY321" s="159" t="s">
        <v>184</v>
      </c>
    </row>
    <row r="322" spans="2:65" s="1" customFormat="1" ht="24.2" customHeight="1">
      <c r="B322" s="33"/>
      <c r="C322" s="132" t="s">
        <v>481</v>
      </c>
      <c r="D322" s="132" t="s">
        <v>186</v>
      </c>
      <c r="E322" s="133" t="s">
        <v>482</v>
      </c>
      <c r="F322" s="134" t="s">
        <v>483</v>
      </c>
      <c r="G322" s="135" t="s">
        <v>345</v>
      </c>
      <c r="H322" s="136">
        <v>96.24</v>
      </c>
      <c r="I322" s="137"/>
      <c r="J322" s="138">
        <f>ROUND(I322*H322,2)</f>
        <v>0</v>
      </c>
      <c r="K322" s="134" t="s">
        <v>190</v>
      </c>
      <c r="L322" s="33"/>
      <c r="M322" s="139" t="s">
        <v>19</v>
      </c>
      <c r="N322" s="140" t="s">
        <v>40</v>
      </c>
      <c r="P322" s="141">
        <f>O322*H322</f>
        <v>0</v>
      </c>
      <c r="Q322" s="141">
        <v>0.30131000000000002</v>
      </c>
      <c r="R322" s="141">
        <f>Q322*H322</f>
        <v>28.9980744</v>
      </c>
      <c r="S322" s="141">
        <v>0</v>
      </c>
      <c r="T322" s="142">
        <f>S322*H322</f>
        <v>0</v>
      </c>
      <c r="AR322" s="143" t="s">
        <v>191</v>
      </c>
      <c r="AT322" s="143" t="s">
        <v>186</v>
      </c>
      <c r="AU322" s="143" t="s">
        <v>78</v>
      </c>
      <c r="AY322" s="18" t="s">
        <v>184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8" t="s">
        <v>76</v>
      </c>
      <c r="BK322" s="144">
        <f>ROUND(I322*H322,2)</f>
        <v>0</v>
      </c>
      <c r="BL322" s="18" t="s">
        <v>191</v>
      </c>
      <c r="BM322" s="143" t="s">
        <v>484</v>
      </c>
    </row>
    <row r="323" spans="2:65" s="1" customFormat="1" ht="19.5">
      <c r="B323" s="33"/>
      <c r="D323" s="145" t="s">
        <v>193</v>
      </c>
      <c r="F323" s="146" t="s">
        <v>485</v>
      </c>
      <c r="I323" s="147"/>
      <c r="L323" s="33"/>
      <c r="M323" s="148"/>
      <c r="T323" s="54"/>
      <c r="AT323" s="18" t="s">
        <v>193</v>
      </c>
      <c r="AU323" s="18" t="s">
        <v>78</v>
      </c>
    </row>
    <row r="324" spans="2:65" s="1" customFormat="1">
      <c r="B324" s="33"/>
      <c r="D324" s="149" t="s">
        <v>195</v>
      </c>
      <c r="F324" s="150" t="s">
        <v>486</v>
      </c>
      <c r="I324" s="147"/>
      <c r="L324" s="33"/>
      <c r="M324" s="148"/>
      <c r="T324" s="54"/>
      <c r="AT324" s="18" t="s">
        <v>195</v>
      </c>
      <c r="AU324" s="18" t="s">
        <v>78</v>
      </c>
    </row>
    <row r="325" spans="2:65" s="12" customFormat="1">
      <c r="B325" s="151"/>
      <c r="D325" s="145" t="s">
        <v>197</v>
      </c>
      <c r="E325" s="152" t="s">
        <v>19</v>
      </c>
      <c r="F325" s="153" t="s">
        <v>487</v>
      </c>
      <c r="H325" s="154">
        <v>102.95</v>
      </c>
      <c r="I325" s="155"/>
      <c r="L325" s="151"/>
      <c r="M325" s="156"/>
      <c r="T325" s="157"/>
      <c r="AT325" s="152" t="s">
        <v>197</v>
      </c>
      <c r="AU325" s="152" t="s">
        <v>78</v>
      </c>
      <c r="AV325" s="12" t="s">
        <v>78</v>
      </c>
      <c r="AW325" s="12" t="s">
        <v>31</v>
      </c>
      <c r="AX325" s="12" t="s">
        <v>69</v>
      </c>
      <c r="AY325" s="152" t="s">
        <v>184</v>
      </c>
    </row>
    <row r="326" spans="2:65" s="12" customFormat="1">
      <c r="B326" s="151"/>
      <c r="D326" s="145" t="s">
        <v>197</v>
      </c>
      <c r="E326" s="152" t="s">
        <v>19</v>
      </c>
      <c r="F326" s="153" t="s">
        <v>488</v>
      </c>
      <c r="H326" s="154">
        <v>-12.15</v>
      </c>
      <c r="I326" s="155"/>
      <c r="L326" s="151"/>
      <c r="M326" s="156"/>
      <c r="T326" s="157"/>
      <c r="AT326" s="152" t="s">
        <v>197</v>
      </c>
      <c r="AU326" s="152" t="s">
        <v>78</v>
      </c>
      <c r="AV326" s="12" t="s">
        <v>78</v>
      </c>
      <c r="AW326" s="12" t="s">
        <v>31</v>
      </c>
      <c r="AX326" s="12" t="s">
        <v>69</v>
      </c>
      <c r="AY326" s="152" t="s">
        <v>184</v>
      </c>
    </row>
    <row r="327" spans="2:65" s="12" customFormat="1">
      <c r="B327" s="151"/>
      <c r="D327" s="145" t="s">
        <v>197</v>
      </c>
      <c r="E327" s="152" t="s">
        <v>19</v>
      </c>
      <c r="F327" s="153" t="s">
        <v>489</v>
      </c>
      <c r="H327" s="154">
        <v>5.44</v>
      </c>
      <c r="I327" s="155"/>
      <c r="L327" s="151"/>
      <c r="M327" s="156"/>
      <c r="T327" s="157"/>
      <c r="AT327" s="152" t="s">
        <v>197</v>
      </c>
      <c r="AU327" s="152" t="s">
        <v>78</v>
      </c>
      <c r="AV327" s="12" t="s">
        <v>78</v>
      </c>
      <c r="AW327" s="12" t="s">
        <v>31</v>
      </c>
      <c r="AX327" s="12" t="s">
        <v>69</v>
      </c>
      <c r="AY327" s="152" t="s">
        <v>184</v>
      </c>
    </row>
    <row r="328" spans="2:65" s="13" customFormat="1">
      <c r="B328" s="158"/>
      <c r="D328" s="145" t="s">
        <v>197</v>
      </c>
      <c r="E328" s="159" t="s">
        <v>19</v>
      </c>
      <c r="F328" s="160" t="s">
        <v>205</v>
      </c>
      <c r="H328" s="161">
        <v>96.24</v>
      </c>
      <c r="I328" s="162"/>
      <c r="L328" s="158"/>
      <c r="M328" s="163"/>
      <c r="T328" s="164"/>
      <c r="AT328" s="159" t="s">
        <v>197</v>
      </c>
      <c r="AU328" s="159" t="s">
        <v>78</v>
      </c>
      <c r="AV328" s="13" t="s">
        <v>191</v>
      </c>
      <c r="AW328" s="13" t="s">
        <v>31</v>
      </c>
      <c r="AX328" s="13" t="s">
        <v>76</v>
      </c>
      <c r="AY328" s="159" t="s">
        <v>184</v>
      </c>
    </row>
    <row r="329" spans="2:65" s="1" customFormat="1" ht="24.2" customHeight="1">
      <c r="B329" s="33"/>
      <c r="C329" s="132" t="s">
        <v>490</v>
      </c>
      <c r="D329" s="132" t="s">
        <v>186</v>
      </c>
      <c r="E329" s="133" t="s">
        <v>491</v>
      </c>
      <c r="F329" s="134" t="s">
        <v>492</v>
      </c>
      <c r="G329" s="135" t="s">
        <v>345</v>
      </c>
      <c r="H329" s="136">
        <v>92.185000000000002</v>
      </c>
      <c r="I329" s="137"/>
      <c r="J329" s="138">
        <f>ROUND(I329*H329,2)</f>
        <v>0</v>
      </c>
      <c r="K329" s="134" t="s">
        <v>190</v>
      </c>
      <c r="L329" s="33"/>
      <c r="M329" s="139" t="s">
        <v>19</v>
      </c>
      <c r="N329" s="140" t="s">
        <v>40</v>
      </c>
      <c r="P329" s="141">
        <f>O329*H329</f>
        <v>0</v>
      </c>
      <c r="Q329" s="141">
        <v>0.30131000000000002</v>
      </c>
      <c r="R329" s="141">
        <f>Q329*H329</f>
        <v>27.776262350000003</v>
      </c>
      <c r="S329" s="141">
        <v>0</v>
      </c>
      <c r="T329" s="142">
        <f>S329*H329</f>
        <v>0</v>
      </c>
      <c r="AR329" s="143" t="s">
        <v>191</v>
      </c>
      <c r="AT329" s="143" t="s">
        <v>186</v>
      </c>
      <c r="AU329" s="143" t="s">
        <v>78</v>
      </c>
      <c r="AY329" s="18" t="s">
        <v>184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8" t="s">
        <v>76</v>
      </c>
      <c r="BK329" s="144">
        <f>ROUND(I329*H329,2)</f>
        <v>0</v>
      </c>
      <c r="BL329" s="18" t="s">
        <v>191</v>
      </c>
      <c r="BM329" s="143" t="s">
        <v>493</v>
      </c>
    </row>
    <row r="330" spans="2:65" s="1" customFormat="1" ht="19.5">
      <c r="B330" s="33"/>
      <c r="D330" s="145" t="s">
        <v>193</v>
      </c>
      <c r="F330" s="146" t="s">
        <v>494</v>
      </c>
      <c r="I330" s="147"/>
      <c r="L330" s="33"/>
      <c r="M330" s="148"/>
      <c r="T330" s="54"/>
      <c r="AT330" s="18" t="s">
        <v>193</v>
      </c>
      <c r="AU330" s="18" t="s">
        <v>78</v>
      </c>
    </row>
    <row r="331" spans="2:65" s="1" customFormat="1">
      <c r="B331" s="33"/>
      <c r="D331" s="149" t="s">
        <v>195</v>
      </c>
      <c r="F331" s="150" t="s">
        <v>495</v>
      </c>
      <c r="I331" s="147"/>
      <c r="L331" s="33"/>
      <c r="M331" s="148"/>
      <c r="T331" s="54"/>
      <c r="AT331" s="18" t="s">
        <v>195</v>
      </c>
      <c r="AU331" s="18" t="s">
        <v>78</v>
      </c>
    </row>
    <row r="332" spans="2:65" s="12" customFormat="1">
      <c r="B332" s="151"/>
      <c r="D332" s="145" t="s">
        <v>197</v>
      </c>
      <c r="E332" s="152" t="s">
        <v>19</v>
      </c>
      <c r="F332" s="153" t="s">
        <v>496</v>
      </c>
      <c r="H332" s="154">
        <v>108.81</v>
      </c>
      <c r="I332" s="155"/>
      <c r="L332" s="151"/>
      <c r="M332" s="156"/>
      <c r="T332" s="157"/>
      <c r="AT332" s="152" t="s">
        <v>197</v>
      </c>
      <c r="AU332" s="152" t="s">
        <v>78</v>
      </c>
      <c r="AV332" s="12" t="s">
        <v>78</v>
      </c>
      <c r="AW332" s="12" t="s">
        <v>31</v>
      </c>
      <c r="AX332" s="12" t="s">
        <v>69</v>
      </c>
      <c r="AY332" s="152" t="s">
        <v>184</v>
      </c>
    </row>
    <row r="333" spans="2:65" s="12" customFormat="1">
      <c r="B333" s="151"/>
      <c r="D333" s="145" t="s">
        <v>197</v>
      </c>
      <c r="E333" s="152" t="s">
        <v>19</v>
      </c>
      <c r="F333" s="153" t="s">
        <v>497</v>
      </c>
      <c r="H333" s="154">
        <v>-10.125</v>
      </c>
      <c r="I333" s="155"/>
      <c r="L333" s="151"/>
      <c r="M333" s="156"/>
      <c r="T333" s="157"/>
      <c r="AT333" s="152" t="s">
        <v>197</v>
      </c>
      <c r="AU333" s="152" t="s">
        <v>78</v>
      </c>
      <c r="AV333" s="12" t="s">
        <v>78</v>
      </c>
      <c r="AW333" s="12" t="s">
        <v>31</v>
      </c>
      <c r="AX333" s="12" t="s">
        <v>69</v>
      </c>
      <c r="AY333" s="152" t="s">
        <v>184</v>
      </c>
    </row>
    <row r="334" spans="2:65" s="12" customFormat="1">
      <c r="B334" s="151"/>
      <c r="D334" s="145" t="s">
        <v>197</v>
      </c>
      <c r="E334" s="152" t="s">
        <v>19</v>
      </c>
      <c r="F334" s="153" t="s">
        <v>498</v>
      </c>
      <c r="H334" s="154">
        <v>-6.5</v>
      </c>
      <c r="I334" s="155"/>
      <c r="L334" s="151"/>
      <c r="M334" s="156"/>
      <c r="T334" s="157"/>
      <c r="AT334" s="152" t="s">
        <v>197</v>
      </c>
      <c r="AU334" s="152" t="s">
        <v>78</v>
      </c>
      <c r="AV334" s="12" t="s">
        <v>78</v>
      </c>
      <c r="AW334" s="12" t="s">
        <v>31</v>
      </c>
      <c r="AX334" s="12" t="s">
        <v>69</v>
      </c>
      <c r="AY334" s="152" t="s">
        <v>184</v>
      </c>
    </row>
    <row r="335" spans="2:65" s="13" customFormat="1">
      <c r="B335" s="158"/>
      <c r="D335" s="145" t="s">
        <v>197</v>
      </c>
      <c r="E335" s="159" t="s">
        <v>19</v>
      </c>
      <c r="F335" s="160" t="s">
        <v>205</v>
      </c>
      <c r="H335" s="161">
        <v>92.185000000000002</v>
      </c>
      <c r="I335" s="162"/>
      <c r="L335" s="158"/>
      <c r="M335" s="163"/>
      <c r="T335" s="164"/>
      <c r="AT335" s="159" t="s">
        <v>197</v>
      </c>
      <c r="AU335" s="159" t="s">
        <v>78</v>
      </c>
      <c r="AV335" s="13" t="s">
        <v>191</v>
      </c>
      <c r="AW335" s="13" t="s">
        <v>31</v>
      </c>
      <c r="AX335" s="13" t="s">
        <v>76</v>
      </c>
      <c r="AY335" s="159" t="s">
        <v>184</v>
      </c>
    </row>
    <row r="336" spans="2:65" s="1" customFormat="1" ht="16.5" customHeight="1">
      <c r="B336" s="33"/>
      <c r="C336" s="132" t="s">
        <v>499</v>
      </c>
      <c r="D336" s="132" t="s">
        <v>186</v>
      </c>
      <c r="E336" s="133" t="s">
        <v>500</v>
      </c>
      <c r="F336" s="134" t="s">
        <v>501</v>
      </c>
      <c r="G336" s="135" t="s">
        <v>313</v>
      </c>
      <c r="H336" s="136">
        <v>1.6</v>
      </c>
      <c r="I336" s="137"/>
      <c r="J336" s="138">
        <f>ROUND(I336*H336,2)</f>
        <v>0</v>
      </c>
      <c r="K336" s="134" t="s">
        <v>190</v>
      </c>
      <c r="L336" s="33"/>
      <c r="M336" s="139" t="s">
        <v>19</v>
      </c>
      <c r="N336" s="140" t="s">
        <v>40</v>
      </c>
      <c r="P336" s="141">
        <f>O336*H336</f>
        <v>0</v>
      </c>
      <c r="Q336" s="141">
        <v>1.04922</v>
      </c>
      <c r="R336" s="141">
        <f>Q336*H336</f>
        <v>1.6787520000000002</v>
      </c>
      <c r="S336" s="141">
        <v>0</v>
      </c>
      <c r="T336" s="142">
        <f>S336*H336</f>
        <v>0</v>
      </c>
      <c r="AR336" s="143" t="s">
        <v>191</v>
      </c>
      <c r="AT336" s="143" t="s">
        <v>186</v>
      </c>
      <c r="AU336" s="143" t="s">
        <v>78</v>
      </c>
      <c r="AY336" s="18" t="s">
        <v>184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8" t="s">
        <v>76</v>
      </c>
      <c r="BK336" s="144">
        <f>ROUND(I336*H336,2)</f>
        <v>0</v>
      </c>
      <c r="BL336" s="18" t="s">
        <v>191</v>
      </c>
      <c r="BM336" s="143" t="s">
        <v>502</v>
      </c>
    </row>
    <row r="337" spans="2:65" s="1" customFormat="1" ht="29.25">
      <c r="B337" s="33"/>
      <c r="D337" s="145" t="s">
        <v>193</v>
      </c>
      <c r="F337" s="146" t="s">
        <v>503</v>
      </c>
      <c r="I337" s="147"/>
      <c r="L337" s="33"/>
      <c r="M337" s="148"/>
      <c r="T337" s="54"/>
      <c r="AT337" s="18" t="s">
        <v>193</v>
      </c>
      <c r="AU337" s="18" t="s">
        <v>78</v>
      </c>
    </row>
    <row r="338" spans="2:65" s="1" customFormat="1">
      <c r="B338" s="33"/>
      <c r="D338" s="149" t="s">
        <v>195</v>
      </c>
      <c r="F338" s="150" t="s">
        <v>504</v>
      </c>
      <c r="I338" s="147"/>
      <c r="L338" s="33"/>
      <c r="M338" s="148"/>
      <c r="T338" s="54"/>
      <c r="AT338" s="18" t="s">
        <v>195</v>
      </c>
      <c r="AU338" s="18" t="s">
        <v>78</v>
      </c>
    </row>
    <row r="339" spans="2:65" s="12" customFormat="1">
      <c r="B339" s="151"/>
      <c r="D339" s="145" t="s">
        <v>197</v>
      </c>
      <c r="E339" s="152" t="s">
        <v>19</v>
      </c>
      <c r="F339" s="153" t="s">
        <v>505</v>
      </c>
      <c r="H339" s="154">
        <v>1.6</v>
      </c>
      <c r="I339" s="155"/>
      <c r="L339" s="151"/>
      <c r="M339" s="156"/>
      <c r="T339" s="157"/>
      <c r="AT339" s="152" t="s">
        <v>197</v>
      </c>
      <c r="AU339" s="152" t="s">
        <v>78</v>
      </c>
      <c r="AV339" s="12" t="s">
        <v>78</v>
      </c>
      <c r="AW339" s="12" t="s">
        <v>31</v>
      </c>
      <c r="AX339" s="12" t="s">
        <v>76</v>
      </c>
      <c r="AY339" s="152" t="s">
        <v>184</v>
      </c>
    </row>
    <row r="340" spans="2:65" s="1" customFormat="1" ht="21.75" customHeight="1">
      <c r="B340" s="33"/>
      <c r="C340" s="132" t="s">
        <v>506</v>
      </c>
      <c r="D340" s="132" t="s">
        <v>186</v>
      </c>
      <c r="E340" s="133" t="s">
        <v>507</v>
      </c>
      <c r="F340" s="134" t="s">
        <v>508</v>
      </c>
      <c r="G340" s="135" t="s">
        <v>509</v>
      </c>
      <c r="H340" s="136">
        <v>9</v>
      </c>
      <c r="I340" s="137"/>
      <c r="J340" s="138">
        <f>ROUND(I340*H340,2)</f>
        <v>0</v>
      </c>
      <c r="K340" s="134" t="s">
        <v>190</v>
      </c>
      <c r="L340" s="33"/>
      <c r="M340" s="139" t="s">
        <v>19</v>
      </c>
      <c r="N340" s="140" t="s">
        <v>40</v>
      </c>
      <c r="P340" s="141">
        <f>O340*H340</f>
        <v>0</v>
      </c>
      <c r="Q340" s="141">
        <v>6.8799999999999998E-3</v>
      </c>
      <c r="R340" s="141">
        <f>Q340*H340</f>
        <v>6.1919999999999996E-2</v>
      </c>
      <c r="S340" s="141">
        <v>0</v>
      </c>
      <c r="T340" s="142">
        <f>S340*H340</f>
        <v>0</v>
      </c>
      <c r="AR340" s="143" t="s">
        <v>191</v>
      </c>
      <c r="AT340" s="143" t="s">
        <v>186</v>
      </c>
      <c r="AU340" s="143" t="s">
        <v>78</v>
      </c>
      <c r="AY340" s="18" t="s">
        <v>184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8" t="s">
        <v>76</v>
      </c>
      <c r="BK340" s="144">
        <f>ROUND(I340*H340,2)</f>
        <v>0</v>
      </c>
      <c r="BL340" s="18" t="s">
        <v>191</v>
      </c>
      <c r="BM340" s="143" t="s">
        <v>510</v>
      </c>
    </row>
    <row r="341" spans="2:65" s="1" customFormat="1">
      <c r="B341" s="33"/>
      <c r="D341" s="145" t="s">
        <v>193</v>
      </c>
      <c r="F341" s="146" t="s">
        <v>508</v>
      </c>
      <c r="I341" s="147"/>
      <c r="L341" s="33"/>
      <c r="M341" s="148"/>
      <c r="T341" s="54"/>
      <c r="AT341" s="18" t="s">
        <v>193</v>
      </c>
      <c r="AU341" s="18" t="s">
        <v>78</v>
      </c>
    </row>
    <row r="342" spans="2:65" s="1" customFormat="1">
      <c r="B342" s="33"/>
      <c r="D342" s="149" t="s">
        <v>195</v>
      </c>
      <c r="F342" s="150" t="s">
        <v>511</v>
      </c>
      <c r="I342" s="147"/>
      <c r="L342" s="33"/>
      <c r="M342" s="148"/>
      <c r="T342" s="54"/>
      <c r="AT342" s="18" t="s">
        <v>195</v>
      </c>
      <c r="AU342" s="18" t="s">
        <v>78</v>
      </c>
    </row>
    <row r="343" spans="2:65" s="12" customFormat="1">
      <c r="B343" s="151"/>
      <c r="D343" s="145" t="s">
        <v>197</v>
      </c>
      <c r="E343" s="152" t="s">
        <v>19</v>
      </c>
      <c r="F343" s="153" t="s">
        <v>512</v>
      </c>
      <c r="H343" s="154">
        <v>9</v>
      </c>
      <c r="I343" s="155"/>
      <c r="L343" s="151"/>
      <c r="M343" s="156"/>
      <c r="T343" s="157"/>
      <c r="AT343" s="152" t="s">
        <v>197</v>
      </c>
      <c r="AU343" s="152" t="s">
        <v>78</v>
      </c>
      <c r="AV343" s="12" t="s">
        <v>78</v>
      </c>
      <c r="AW343" s="12" t="s">
        <v>31</v>
      </c>
      <c r="AX343" s="12" t="s">
        <v>69</v>
      </c>
      <c r="AY343" s="152" t="s">
        <v>184</v>
      </c>
    </row>
    <row r="344" spans="2:65" s="13" customFormat="1">
      <c r="B344" s="158"/>
      <c r="D344" s="145" t="s">
        <v>197</v>
      </c>
      <c r="E344" s="159" t="s">
        <v>19</v>
      </c>
      <c r="F344" s="160" t="s">
        <v>205</v>
      </c>
      <c r="H344" s="161">
        <v>9</v>
      </c>
      <c r="I344" s="162"/>
      <c r="L344" s="158"/>
      <c r="M344" s="163"/>
      <c r="T344" s="164"/>
      <c r="AT344" s="159" t="s">
        <v>197</v>
      </c>
      <c r="AU344" s="159" t="s">
        <v>78</v>
      </c>
      <c r="AV344" s="13" t="s">
        <v>191</v>
      </c>
      <c r="AW344" s="13" t="s">
        <v>31</v>
      </c>
      <c r="AX344" s="13" t="s">
        <v>76</v>
      </c>
      <c r="AY344" s="159" t="s">
        <v>184</v>
      </c>
    </row>
    <row r="345" spans="2:65" s="1" customFormat="1" ht="24.2" customHeight="1">
      <c r="B345" s="33"/>
      <c r="C345" s="132" t="s">
        <v>513</v>
      </c>
      <c r="D345" s="132" t="s">
        <v>186</v>
      </c>
      <c r="E345" s="133" t="s">
        <v>514</v>
      </c>
      <c r="F345" s="134" t="s">
        <v>515</v>
      </c>
      <c r="G345" s="135" t="s">
        <v>509</v>
      </c>
      <c r="H345" s="136">
        <v>30</v>
      </c>
      <c r="I345" s="137"/>
      <c r="J345" s="138">
        <f>ROUND(I345*H345,2)</f>
        <v>0</v>
      </c>
      <c r="K345" s="134" t="s">
        <v>190</v>
      </c>
      <c r="L345" s="33"/>
      <c r="M345" s="139" t="s">
        <v>19</v>
      </c>
      <c r="N345" s="140" t="s">
        <v>40</v>
      </c>
      <c r="P345" s="141">
        <f>O345*H345</f>
        <v>0</v>
      </c>
      <c r="Q345" s="141">
        <v>9.1800000000000007E-3</v>
      </c>
      <c r="R345" s="141">
        <f>Q345*H345</f>
        <v>0.27540000000000003</v>
      </c>
      <c r="S345" s="141">
        <v>0</v>
      </c>
      <c r="T345" s="142">
        <f>S345*H345</f>
        <v>0</v>
      </c>
      <c r="AR345" s="143" t="s">
        <v>191</v>
      </c>
      <c r="AT345" s="143" t="s">
        <v>186</v>
      </c>
      <c r="AU345" s="143" t="s">
        <v>78</v>
      </c>
      <c r="AY345" s="18" t="s">
        <v>184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8" t="s">
        <v>76</v>
      </c>
      <c r="BK345" s="144">
        <f>ROUND(I345*H345,2)</f>
        <v>0</v>
      </c>
      <c r="BL345" s="18" t="s">
        <v>191</v>
      </c>
      <c r="BM345" s="143" t="s">
        <v>516</v>
      </c>
    </row>
    <row r="346" spans="2:65" s="1" customFormat="1">
      <c r="B346" s="33"/>
      <c r="D346" s="145" t="s">
        <v>193</v>
      </c>
      <c r="F346" s="146" t="s">
        <v>515</v>
      </c>
      <c r="I346" s="147"/>
      <c r="L346" s="33"/>
      <c r="M346" s="148"/>
      <c r="T346" s="54"/>
      <c r="AT346" s="18" t="s">
        <v>193</v>
      </c>
      <c r="AU346" s="18" t="s">
        <v>78</v>
      </c>
    </row>
    <row r="347" spans="2:65" s="1" customFormat="1">
      <c r="B347" s="33"/>
      <c r="D347" s="149" t="s">
        <v>195</v>
      </c>
      <c r="F347" s="150" t="s">
        <v>517</v>
      </c>
      <c r="I347" s="147"/>
      <c r="L347" s="33"/>
      <c r="M347" s="148"/>
      <c r="T347" s="54"/>
      <c r="AT347" s="18" t="s">
        <v>195</v>
      </c>
      <c r="AU347" s="18" t="s">
        <v>78</v>
      </c>
    </row>
    <row r="348" spans="2:65" s="12" customFormat="1">
      <c r="B348" s="151"/>
      <c r="D348" s="145" t="s">
        <v>197</v>
      </c>
      <c r="E348" s="152" t="s">
        <v>19</v>
      </c>
      <c r="F348" s="153" t="s">
        <v>518</v>
      </c>
      <c r="H348" s="154">
        <v>15</v>
      </c>
      <c r="I348" s="155"/>
      <c r="L348" s="151"/>
      <c r="M348" s="156"/>
      <c r="T348" s="157"/>
      <c r="AT348" s="152" t="s">
        <v>197</v>
      </c>
      <c r="AU348" s="152" t="s">
        <v>78</v>
      </c>
      <c r="AV348" s="12" t="s">
        <v>78</v>
      </c>
      <c r="AW348" s="12" t="s">
        <v>31</v>
      </c>
      <c r="AX348" s="12" t="s">
        <v>69</v>
      </c>
      <c r="AY348" s="152" t="s">
        <v>184</v>
      </c>
    </row>
    <row r="349" spans="2:65" s="12" customFormat="1">
      <c r="B349" s="151"/>
      <c r="D349" s="145" t="s">
        <v>197</v>
      </c>
      <c r="E349" s="152" t="s">
        <v>19</v>
      </c>
      <c r="F349" s="153" t="s">
        <v>519</v>
      </c>
      <c r="H349" s="154">
        <v>15</v>
      </c>
      <c r="I349" s="155"/>
      <c r="L349" s="151"/>
      <c r="M349" s="156"/>
      <c r="T349" s="157"/>
      <c r="AT349" s="152" t="s">
        <v>197</v>
      </c>
      <c r="AU349" s="152" t="s">
        <v>78</v>
      </c>
      <c r="AV349" s="12" t="s">
        <v>78</v>
      </c>
      <c r="AW349" s="12" t="s">
        <v>31</v>
      </c>
      <c r="AX349" s="12" t="s">
        <v>69</v>
      </c>
      <c r="AY349" s="152" t="s">
        <v>184</v>
      </c>
    </row>
    <row r="350" spans="2:65" s="13" customFormat="1">
      <c r="B350" s="158"/>
      <c r="D350" s="145" t="s">
        <v>197</v>
      </c>
      <c r="E350" s="159" t="s">
        <v>19</v>
      </c>
      <c r="F350" s="160" t="s">
        <v>205</v>
      </c>
      <c r="H350" s="161">
        <v>30</v>
      </c>
      <c r="I350" s="162"/>
      <c r="L350" s="158"/>
      <c r="M350" s="163"/>
      <c r="T350" s="164"/>
      <c r="AT350" s="159" t="s">
        <v>197</v>
      </c>
      <c r="AU350" s="159" t="s">
        <v>78</v>
      </c>
      <c r="AV350" s="13" t="s">
        <v>191</v>
      </c>
      <c r="AW350" s="13" t="s">
        <v>31</v>
      </c>
      <c r="AX350" s="13" t="s">
        <v>76</v>
      </c>
      <c r="AY350" s="159" t="s">
        <v>184</v>
      </c>
    </row>
    <row r="351" spans="2:65" s="1" customFormat="1" ht="24.2" customHeight="1">
      <c r="B351" s="33"/>
      <c r="C351" s="132" t="s">
        <v>520</v>
      </c>
      <c r="D351" s="132" t="s">
        <v>186</v>
      </c>
      <c r="E351" s="133" t="s">
        <v>521</v>
      </c>
      <c r="F351" s="134" t="s">
        <v>522</v>
      </c>
      <c r="G351" s="135" t="s">
        <v>509</v>
      </c>
      <c r="H351" s="136">
        <v>5</v>
      </c>
      <c r="I351" s="137"/>
      <c r="J351" s="138">
        <f>ROUND(I351*H351,2)</f>
        <v>0</v>
      </c>
      <c r="K351" s="134" t="s">
        <v>190</v>
      </c>
      <c r="L351" s="33"/>
      <c r="M351" s="139" t="s">
        <v>19</v>
      </c>
      <c r="N351" s="140" t="s">
        <v>40</v>
      </c>
      <c r="P351" s="141">
        <f>O351*H351</f>
        <v>0</v>
      </c>
      <c r="Q351" s="141">
        <v>1.1469999999999999E-2</v>
      </c>
      <c r="R351" s="141">
        <f>Q351*H351</f>
        <v>5.7349999999999998E-2</v>
      </c>
      <c r="S351" s="141">
        <v>0</v>
      </c>
      <c r="T351" s="142">
        <f>S351*H351</f>
        <v>0</v>
      </c>
      <c r="AR351" s="143" t="s">
        <v>191</v>
      </c>
      <c r="AT351" s="143" t="s">
        <v>186</v>
      </c>
      <c r="AU351" s="143" t="s">
        <v>78</v>
      </c>
      <c r="AY351" s="18" t="s">
        <v>184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8" t="s">
        <v>76</v>
      </c>
      <c r="BK351" s="144">
        <f>ROUND(I351*H351,2)</f>
        <v>0</v>
      </c>
      <c r="BL351" s="18" t="s">
        <v>191</v>
      </c>
      <c r="BM351" s="143" t="s">
        <v>523</v>
      </c>
    </row>
    <row r="352" spans="2:65" s="1" customFormat="1">
      <c r="B352" s="33"/>
      <c r="D352" s="145" t="s">
        <v>193</v>
      </c>
      <c r="F352" s="146" t="s">
        <v>522</v>
      </c>
      <c r="I352" s="147"/>
      <c r="L352" s="33"/>
      <c r="M352" s="148"/>
      <c r="T352" s="54"/>
      <c r="AT352" s="18" t="s">
        <v>193</v>
      </c>
      <c r="AU352" s="18" t="s">
        <v>78</v>
      </c>
    </row>
    <row r="353" spans="2:65" s="1" customFormat="1">
      <c r="B353" s="33"/>
      <c r="D353" s="149" t="s">
        <v>195</v>
      </c>
      <c r="F353" s="150" t="s">
        <v>524</v>
      </c>
      <c r="I353" s="147"/>
      <c r="L353" s="33"/>
      <c r="M353" s="148"/>
      <c r="T353" s="54"/>
      <c r="AT353" s="18" t="s">
        <v>195</v>
      </c>
      <c r="AU353" s="18" t="s">
        <v>78</v>
      </c>
    </row>
    <row r="354" spans="2:65" s="12" customFormat="1">
      <c r="B354" s="151"/>
      <c r="D354" s="145" t="s">
        <v>197</v>
      </c>
      <c r="E354" s="152" t="s">
        <v>19</v>
      </c>
      <c r="F354" s="153" t="s">
        <v>525</v>
      </c>
      <c r="H354" s="154">
        <v>5</v>
      </c>
      <c r="I354" s="155"/>
      <c r="L354" s="151"/>
      <c r="M354" s="156"/>
      <c r="T354" s="157"/>
      <c r="AT354" s="152" t="s">
        <v>197</v>
      </c>
      <c r="AU354" s="152" t="s">
        <v>78</v>
      </c>
      <c r="AV354" s="12" t="s">
        <v>78</v>
      </c>
      <c r="AW354" s="12" t="s">
        <v>31</v>
      </c>
      <c r="AX354" s="12" t="s">
        <v>76</v>
      </c>
      <c r="AY354" s="152" t="s">
        <v>184</v>
      </c>
    </row>
    <row r="355" spans="2:65" s="1" customFormat="1" ht="21.75" customHeight="1">
      <c r="B355" s="33"/>
      <c r="C355" s="132" t="s">
        <v>526</v>
      </c>
      <c r="D355" s="132" t="s">
        <v>186</v>
      </c>
      <c r="E355" s="133" t="s">
        <v>527</v>
      </c>
      <c r="F355" s="134" t="s">
        <v>528</v>
      </c>
      <c r="G355" s="135" t="s">
        <v>509</v>
      </c>
      <c r="H355" s="136">
        <v>30</v>
      </c>
      <c r="I355" s="137"/>
      <c r="J355" s="138">
        <f>ROUND(I355*H355,2)</f>
        <v>0</v>
      </c>
      <c r="K355" s="134" t="s">
        <v>190</v>
      </c>
      <c r="L355" s="33"/>
      <c r="M355" s="139" t="s">
        <v>19</v>
      </c>
      <c r="N355" s="140" t="s">
        <v>40</v>
      </c>
      <c r="P355" s="141">
        <f>O355*H355</f>
        <v>0</v>
      </c>
      <c r="Q355" s="141">
        <v>6.3549999999999995E-2</v>
      </c>
      <c r="R355" s="141">
        <f>Q355*H355</f>
        <v>1.9064999999999999</v>
      </c>
      <c r="S355" s="141">
        <v>0</v>
      </c>
      <c r="T355" s="142">
        <f>S355*H355</f>
        <v>0</v>
      </c>
      <c r="AR355" s="143" t="s">
        <v>191</v>
      </c>
      <c r="AT355" s="143" t="s">
        <v>186</v>
      </c>
      <c r="AU355" s="143" t="s">
        <v>78</v>
      </c>
      <c r="AY355" s="18" t="s">
        <v>184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8" t="s">
        <v>76</v>
      </c>
      <c r="BK355" s="144">
        <f>ROUND(I355*H355,2)</f>
        <v>0</v>
      </c>
      <c r="BL355" s="18" t="s">
        <v>191</v>
      </c>
      <c r="BM355" s="143" t="s">
        <v>529</v>
      </c>
    </row>
    <row r="356" spans="2:65" s="1" customFormat="1" ht="19.5">
      <c r="B356" s="33"/>
      <c r="D356" s="145" t="s">
        <v>193</v>
      </c>
      <c r="F356" s="146" t="s">
        <v>530</v>
      </c>
      <c r="I356" s="147"/>
      <c r="L356" s="33"/>
      <c r="M356" s="148"/>
      <c r="T356" s="54"/>
      <c r="AT356" s="18" t="s">
        <v>193</v>
      </c>
      <c r="AU356" s="18" t="s">
        <v>78</v>
      </c>
    </row>
    <row r="357" spans="2:65" s="1" customFormat="1">
      <c r="B357" s="33"/>
      <c r="D357" s="149" t="s">
        <v>195</v>
      </c>
      <c r="F357" s="150" t="s">
        <v>531</v>
      </c>
      <c r="I357" s="147"/>
      <c r="L357" s="33"/>
      <c r="M357" s="148"/>
      <c r="T357" s="54"/>
      <c r="AT357" s="18" t="s">
        <v>195</v>
      </c>
      <c r="AU357" s="18" t="s">
        <v>78</v>
      </c>
    </row>
    <row r="358" spans="2:65" s="12" customFormat="1">
      <c r="B358" s="151"/>
      <c r="D358" s="145" t="s">
        <v>197</v>
      </c>
      <c r="E358" s="152" t="s">
        <v>19</v>
      </c>
      <c r="F358" s="153" t="s">
        <v>532</v>
      </c>
      <c r="H358" s="154">
        <v>15</v>
      </c>
      <c r="I358" s="155"/>
      <c r="L358" s="151"/>
      <c r="M358" s="156"/>
      <c r="T358" s="157"/>
      <c r="AT358" s="152" t="s">
        <v>197</v>
      </c>
      <c r="AU358" s="152" t="s">
        <v>78</v>
      </c>
      <c r="AV358" s="12" t="s">
        <v>78</v>
      </c>
      <c r="AW358" s="12" t="s">
        <v>31</v>
      </c>
      <c r="AX358" s="12" t="s">
        <v>69</v>
      </c>
      <c r="AY358" s="152" t="s">
        <v>184</v>
      </c>
    </row>
    <row r="359" spans="2:65" s="12" customFormat="1">
      <c r="B359" s="151"/>
      <c r="D359" s="145" t="s">
        <v>197</v>
      </c>
      <c r="E359" s="152" t="s">
        <v>19</v>
      </c>
      <c r="F359" s="153" t="s">
        <v>533</v>
      </c>
      <c r="H359" s="154">
        <v>15</v>
      </c>
      <c r="I359" s="155"/>
      <c r="L359" s="151"/>
      <c r="M359" s="156"/>
      <c r="T359" s="157"/>
      <c r="AT359" s="152" t="s">
        <v>197</v>
      </c>
      <c r="AU359" s="152" t="s">
        <v>78</v>
      </c>
      <c r="AV359" s="12" t="s">
        <v>78</v>
      </c>
      <c r="AW359" s="12" t="s">
        <v>31</v>
      </c>
      <c r="AX359" s="12" t="s">
        <v>69</v>
      </c>
      <c r="AY359" s="152" t="s">
        <v>184</v>
      </c>
    </row>
    <row r="360" spans="2:65" s="13" customFormat="1">
      <c r="B360" s="158"/>
      <c r="D360" s="145" t="s">
        <v>197</v>
      </c>
      <c r="E360" s="159" t="s">
        <v>19</v>
      </c>
      <c r="F360" s="160" t="s">
        <v>205</v>
      </c>
      <c r="H360" s="161">
        <v>30</v>
      </c>
      <c r="I360" s="162"/>
      <c r="L360" s="158"/>
      <c r="M360" s="163"/>
      <c r="T360" s="164"/>
      <c r="AT360" s="159" t="s">
        <v>197</v>
      </c>
      <c r="AU360" s="159" t="s">
        <v>78</v>
      </c>
      <c r="AV360" s="13" t="s">
        <v>191</v>
      </c>
      <c r="AW360" s="13" t="s">
        <v>31</v>
      </c>
      <c r="AX360" s="13" t="s">
        <v>76</v>
      </c>
      <c r="AY360" s="159" t="s">
        <v>184</v>
      </c>
    </row>
    <row r="361" spans="2:65" s="1" customFormat="1" ht="21.75" customHeight="1">
      <c r="B361" s="33"/>
      <c r="C361" s="132" t="s">
        <v>534</v>
      </c>
      <c r="D361" s="132" t="s">
        <v>186</v>
      </c>
      <c r="E361" s="133" t="s">
        <v>535</v>
      </c>
      <c r="F361" s="134" t="s">
        <v>536</v>
      </c>
      <c r="G361" s="135" t="s">
        <v>509</v>
      </c>
      <c r="H361" s="136">
        <v>5</v>
      </c>
      <c r="I361" s="137"/>
      <c r="J361" s="138">
        <f>ROUND(I361*H361,2)</f>
        <v>0</v>
      </c>
      <c r="K361" s="134" t="s">
        <v>190</v>
      </c>
      <c r="L361" s="33"/>
      <c r="M361" s="139" t="s">
        <v>19</v>
      </c>
      <c r="N361" s="140" t="s">
        <v>40</v>
      </c>
      <c r="P361" s="141">
        <f>O361*H361</f>
        <v>0</v>
      </c>
      <c r="Q361" s="141">
        <v>0.10904999999999999</v>
      </c>
      <c r="R361" s="141">
        <f>Q361*H361</f>
        <v>0.54525000000000001</v>
      </c>
      <c r="S361" s="141">
        <v>0</v>
      </c>
      <c r="T361" s="142">
        <f>S361*H361</f>
        <v>0</v>
      </c>
      <c r="AR361" s="143" t="s">
        <v>191</v>
      </c>
      <c r="AT361" s="143" t="s">
        <v>186</v>
      </c>
      <c r="AU361" s="143" t="s">
        <v>78</v>
      </c>
      <c r="AY361" s="18" t="s">
        <v>184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8" t="s">
        <v>76</v>
      </c>
      <c r="BK361" s="144">
        <f>ROUND(I361*H361,2)</f>
        <v>0</v>
      </c>
      <c r="BL361" s="18" t="s">
        <v>191</v>
      </c>
      <c r="BM361" s="143" t="s">
        <v>537</v>
      </c>
    </row>
    <row r="362" spans="2:65" s="1" customFormat="1" ht="19.5">
      <c r="B362" s="33"/>
      <c r="D362" s="145" t="s">
        <v>193</v>
      </c>
      <c r="F362" s="146" t="s">
        <v>538</v>
      </c>
      <c r="I362" s="147"/>
      <c r="L362" s="33"/>
      <c r="M362" s="148"/>
      <c r="T362" s="54"/>
      <c r="AT362" s="18" t="s">
        <v>193</v>
      </c>
      <c r="AU362" s="18" t="s">
        <v>78</v>
      </c>
    </row>
    <row r="363" spans="2:65" s="1" customFormat="1">
      <c r="B363" s="33"/>
      <c r="D363" s="149" t="s">
        <v>195</v>
      </c>
      <c r="F363" s="150" t="s">
        <v>539</v>
      </c>
      <c r="I363" s="147"/>
      <c r="L363" s="33"/>
      <c r="M363" s="148"/>
      <c r="T363" s="54"/>
      <c r="AT363" s="18" t="s">
        <v>195</v>
      </c>
      <c r="AU363" s="18" t="s">
        <v>78</v>
      </c>
    </row>
    <row r="364" spans="2:65" s="12" customFormat="1">
      <c r="B364" s="151"/>
      <c r="D364" s="145" t="s">
        <v>197</v>
      </c>
      <c r="E364" s="152" t="s">
        <v>19</v>
      </c>
      <c r="F364" s="153" t="s">
        <v>525</v>
      </c>
      <c r="H364" s="154">
        <v>5</v>
      </c>
      <c r="I364" s="155"/>
      <c r="L364" s="151"/>
      <c r="M364" s="156"/>
      <c r="T364" s="157"/>
      <c r="AT364" s="152" t="s">
        <v>197</v>
      </c>
      <c r="AU364" s="152" t="s">
        <v>78</v>
      </c>
      <c r="AV364" s="12" t="s">
        <v>78</v>
      </c>
      <c r="AW364" s="12" t="s">
        <v>31</v>
      </c>
      <c r="AX364" s="12" t="s">
        <v>76</v>
      </c>
      <c r="AY364" s="152" t="s">
        <v>184</v>
      </c>
    </row>
    <row r="365" spans="2:65" s="1" customFormat="1" ht="33" customHeight="1">
      <c r="B365" s="33"/>
      <c r="C365" s="132" t="s">
        <v>540</v>
      </c>
      <c r="D365" s="132" t="s">
        <v>186</v>
      </c>
      <c r="E365" s="133" t="s">
        <v>541</v>
      </c>
      <c r="F365" s="134" t="s">
        <v>542</v>
      </c>
      <c r="G365" s="135" t="s">
        <v>313</v>
      </c>
      <c r="H365" s="136">
        <v>7.3999999999999996E-2</v>
      </c>
      <c r="I365" s="137"/>
      <c r="J365" s="138">
        <f>ROUND(I365*H365,2)</f>
        <v>0</v>
      </c>
      <c r="K365" s="134" t="s">
        <v>190</v>
      </c>
      <c r="L365" s="33"/>
      <c r="M365" s="139" t="s">
        <v>19</v>
      </c>
      <c r="N365" s="140" t="s">
        <v>40</v>
      </c>
      <c r="P365" s="141">
        <f>O365*H365</f>
        <v>0</v>
      </c>
      <c r="Q365" s="141">
        <v>1.9539999999999998E-2</v>
      </c>
      <c r="R365" s="141">
        <f>Q365*H365</f>
        <v>1.4459599999999998E-3</v>
      </c>
      <c r="S365" s="141">
        <v>0</v>
      </c>
      <c r="T365" s="142">
        <f>S365*H365</f>
        <v>0</v>
      </c>
      <c r="AR365" s="143" t="s">
        <v>191</v>
      </c>
      <c r="AT365" s="143" t="s">
        <v>186</v>
      </c>
      <c r="AU365" s="143" t="s">
        <v>78</v>
      </c>
      <c r="AY365" s="18" t="s">
        <v>184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8" t="s">
        <v>76</v>
      </c>
      <c r="BK365" s="144">
        <f>ROUND(I365*H365,2)</f>
        <v>0</v>
      </c>
      <c r="BL365" s="18" t="s">
        <v>191</v>
      </c>
      <c r="BM365" s="143" t="s">
        <v>543</v>
      </c>
    </row>
    <row r="366" spans="2:65" s="1" customFormat="1" ht="19.5">
      <c r="B366" s="33"/>
      <c r="D366" s="145" t="s">
        <v>193</v>
      </c>
      <c r="F366" s="146" t="s">
        <v>544</v>
      </c>
      <c r="I366" s="147"/>
      <c r="L366" s="33"/>
      <c r="M366" s="148"/>
      <c r="T366" s="54"/>
      <c r="AT366" s="18" t="s">
        <v>193</v>
      </c>
      <c r="AU366" s="18" t="s">
        <v>78</v>
      </c>
    </row>
    <row r="367" spans="2:65" s="1" customFormat="1">
      <c r="B367" s="33"/>
      <c r="D367" s="149" t="s">
        <v>195</v>
      </c>
      <c r="F367" s="150" t="s">
        <v>545</v>
      </c>
      <c r="I367" s="147"/>
      <c r="L367" s="33"/>
      <c r="M367" s="148"/>
      <c r="T367" s="54"/>
      <c r="AT367" s="18" t="s">
        <v>195</v>
      </c>
      <c r="AU367" s="18" t="s">
        <v>78</v>
      </c>
    </row>
    <row r="368" spans="2:65" s="12" customFormat="1">
      <c r="B368" s="151"/>
      <c r="D368" s="145" t="s">
        <v>197</v>
      </c>
      <c r="E368" s="152" t="s">
        <v>19</v>
      </c>
      <c r="F368" s="153" t="s">
        <v>546</v>
      </c>
      <c r="H368" s="154">
        <v>3.6999999999999998E-2</v>
      </c>
      <c r="I368" s="155"/>
      <c r="L368" s="151"/>
      <c r="M368" s="156"/>
      <c r="T368" s="157"/>
      <c r="AT368" s="152" t="s">
        <v>197</v>
      </c>
      <c r="AU368" s="152" t="s">
        <v>78</v>
      </c>
      <c r="AV368" s="12" t="s">
        <v>78</v>
      </c>
      <c r="AW368" s="12" t="s">
        <v>31</v>
      </c>
      <c r="AX368" s="12" t="s">
        <v>69</v>
      </c>
      <c r="AY368" s="152" t="s">
        <v>184</v>
      </c>
    </row>
    <row r="369" spans="2:65" s="12" customFormat="1">
      <c r="B369" s="151"/>
      <c r="D369" s="145" t="s">
        <v>197</v>
      </c>
      <c r="E369" s="152" t="s">
        <v>19</v>
      </c>
      <c r="F369" s="153" t="s">
        <v>547</v>
      </c>
      <c r="H369" s="154">
        <v>3.6999999999999998E-2</v>
      </c>
      <c r="I369" s="155"/>
      <c r="L369" s="151"/>
      <c r="M369" s="156"/>
      <c r="T369" s="157"/>
      <c r="AT369" s="152" t="s">
        <v>197</v>
      </c>
      <c r="AU369" s="152" t="s">
        <v>78</v>
      </c>
      <c r="AV369" s="12" t="s">
        <v>78</v>
      </c>
      <c r="AW369" s="12" t="s">
        <v>31</v>
      </c>
      <c r="AX369" s="12" t="s">
        <v>69</v>
      </c>
      <c r="AY369" s="152" t="s">
        <v>184</v>
      </c>
    </row>
    <row r="370" spans="2:65" s="13" customFormat="1">
      <c r="B370" s="158"/>
      <c r="D370" s="145" t="s">
        <v>197</v>
      </c>
      <c r="E370" s="159" t="s">
        <v>19</v>
      </c>
      <c r="F370" s="160" t="s">
        <v>205</v>
      </c>
      <c r="H370" s="161">
        <v>7.3999999999999996E-2</v>
      </c>
      <c r="I370" s="162"/>
      <c r="L370" s="158"/>
      <c r="M370" s="163"/>
      <c r="T370" s="164"/>
      <c r="AT370" s="159" t="s">
        <v>197</v>
      </c>
      <c r="AU370" s="159" t="s">
        <v>78</v>
      </c>
      <c r="AV370" s="13" t="s">
        <v>191</v>
      </c>
      <c r="AW370" s="13" t="s">
        <v>31</v>
      </c>
      <c r="AX370" s="13" t="s">
        <v>76</v>
      </c>
      <c r="AY370" s="159" t="s">
        <v>184</v>
      </c>
    </row>
    <row r="371" spans="2:65" s="1" customFormat="1" ht="37.9" customHeight="1">
      <c r="B371" s="33"/>
      <c r="C371" s="132" t="s">
        <v>548</v>
      </c>
      <c r="D371" s="132" t="s">
        <v>186</v>
      </c>
      <c r="E371" s="133" t="s">
        <v>549</v>
      </c>
      <c r="F371" s="134" t="s">
        <v>550</v>
      </c>
      <c r="G371" s="135" t="s">
        <v>313</v>
      </c>
      <c r="H371" s="136">
        <v>0.35499999999999998</v>
      </c>
      <c r="I371" s="137"/>
      <c r="J371" s="138">
        <f>ROUND(I371*H371,2)</f>
        <v>0</v>
      </c>
      <c r="K371" s="134" t="s">
        <v>190</v>
      </c>
      <c r="L371" s="33"/>
      <c r="M371" s="139" t="s">
        <v>19</v>
      </c>
      <c r="N371" s="140" t="s">
        <v>40</v>
      </c>
      <c r="P371" s="141">
        <f>O371*H371</f>
        <v>0</v>
      </c>
      <c r="Q371" s="141">
        <v>1.7090000000000001E-2</v>
      </c>
      <c r="R371" s="141">
        <f>Q371*H371</f>
        <v>6.0669499999999998E-3</v>
      </c>
      <c r="S371" s="141">
        <v>0</v>
      </c>
      <c r="T371" s="142">
        <f>S371*H371</f>
        <v>0</v>
      </c>
      <c r="AR371" s="143" t="s">
        <v>191</v>
      </c>
      <c r="AT371" s="143" t="s">
        <v>186</v>
      </c>
      <c r="AU371" s="143" t="s">
        <v>78</v>
      </c>
      <c r="AY371" s="18" t="s">
        <v>184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8" t="s">
        <v>76</v>
      </c>
      <c r="BK371" s="144">
        <f>ROUND(I371*H371,2)</f>
        <v>0</v>
      </c>
      <c r="BL371" s="18" t="s">
        <v>191</v>
      </c>
      <c r="BM371" s="143" t="s">
        <v>551</v>
      </c>
    </row>
    <row r="372" spans="2:65" s="1" customFormat="1" ht="19.5">
      <c r="B372" s="33"/>
      <c r="D372" s="145" t="s">
        <v>193</v>
      </c>
      <c r="F372" s="146" t="s">
        <v>552</v>
      </c>
      <c r="I372" s="147"/>
      <c r="L372" s="33"/>
      <c r="M372" s="148"/>
      <c r="T372" s="54"/>
      <c r="AT372" s="18" t="s">
        <v>193</v>
      </c>
      <c r="AU372" s="18" t="s">
        <v>78</v>
      </c>
    </row>
    <row r="373" spans="2:65" s="1" customFormat="1">
      <c r="B373" s="33"/>
      <c r="D373" s="149" t="s">
        <v>195</v>
      </c>
      <c r="F373" s="150" t="s">
        <v>553</v>
      </c>
      <c r="I373" s="147"/>
      <c r="L373" s="33"/>
      <c r="M373" s="148"/>
      <c r="T373" s="54"/>
      <c r="AT373" s="18" t="s">
        <v>195</v>
      </c>
      <c r="AU373" s="18" t="s">
        <v>78</v>
      </c>
    </row>
    <row r="374" spans="2:65" s="12" customFormat="1">
      <c r="B374" s="151"/>
      <c r="D374" s="145" t="s">
        <v>197</v>
      </c>
      <c r="E374" s="152" t="s">
        <v>19</v>
      </c>
      <c r="F374" s="153" t="s">
        <v>554</v>
      </c>
      <c r="H374" s="154">
        <v>0.10199999999999999</v>
      </c>
      <c r="I374" s="155"/>
      <c r="L374" s="151"/>
      <c r="M374" s="156"/>
      <c r="T374" s="157"/>
      <c r="AT374" s="152" t="s">
        <v>197</v>
      </c>
      <c r="AU374" s="152" t="s">
        <v>78</v>
      </c>
      <c r="AV374" s="12" t="s">
        <v>78</v>
      </c>
      <c r="AW374" s="12" t="s">
        <v>31</v>
      </c>
      <c r="AX374" s="12" t="s">
        <v>69</v>
      </c>
      <c r="AY374" s="152" t="s">
        <v>184</v>
      </c>
    </row>
    <row r="375" spans="2:65" s="12" customFormat="1">
      <c r="B375" s="151"/>
      <c r="D375" s="145" t="s">
        <v>197</v>
      </c>
      <c r="E375" s="152" t="s">
        <v>19</v>
      </c>
      <c r="F375" s="153" t="s">
        <v>555</v>
      </c>
      <c r="H375" s="154">
        <v>0.253</v>
      </c>
      <c r="I375" s="155"/>
      <c r="L375" s="151"/>
      <c r="M375" s="156"/>
      <c r="T375" s="157"/>
      <c r="AT375" s="152" t="s">
        <v>197</v>
      </c>
      <c r="AU375" s="152" t="s">
        <v>78</v>
      </c>
      <c r="AV375" s="12" t="s">
        <v>78</v>
      </c>
      <c r="AW375" s="12" t="s">
        <v>31</v>
      </c>
      <c r="AX375" s="12" t="s">
        <v>69</v>
      </c>
      <c r="AY375" s="152" t="s">
        <v>184</v>
      </c>
    </row>
    <row r="376" spans="2:65" s="13" customFormat="1">
      <c r="B376" s="158"/>
      <c r="D376" s="145" t="s">
        <v>197</v>
      </c>
      <c r="E376" s="159" t="s">
        <v>19</v>
      </c>
      <c r="F376" s="160" t="s">
        <v>205</v>
      </c>
      <c r="H376" s="161">
        <v>0.35499999999999998</v>
      </c>
      <c r="I376" s="162"/>
      <c r="L376" s="158"/>
      <c r="M376" s="163"/>
      <c r="T376" s="164"/>
      <c r="AT376" s="159" t="s">
        <v>197</v>
      </c>
      <c r="AU376" s="159" t="s">
        <v>78</v>
      </c>
      <c r="AV376" s="13" t="s">
        <v>191</v>
      </c>
      <c r="AW376" s="13" t="s">
        <v>31</v>
      </c>
      <c r="AX376" s="13" t="s">
        <v>76</v>
      </c>
      <c r="AY376" s="159" t="s">
        <v>184</v>
      </c>
    </row>
    <row r="377" spans="2:65" s="1" customFormat="1" ht="24.2" customHeight="1">
      <c r="B377" s="33"/>
      <c r="C377" s="171" t="s">
        <v>556</v>
      </c>
      <c r="D377" s="171" t="s">
        <v>557</v>
      </c>
      <c r="E377" s="172" t="s">
        <v>558</v>
      </c>
      <c r="F377" s="173" t="s">
        <v>559</v>
      </c>
      <c r="G377" s="174" t="s">
        <v>313</v>
      </c>
      <c r="H377" s="175">
        <v>7.3999999999999996E-2</v>
      </c>
      <c r="I377" s="176"/>
      <c r="J377" s="177">
        <f>ROUND(I377*H377,2)</f>
        <v>0</v>
      </c>
      <c r="K377" s="173" t="s">
        <v>190</v>
      </c>
      <c r="L377" s="178"/>
      <c r="M377" s="179" t="s">
        <v>19</v>
      </c>
      <c r="N377" s="180" t="s">
        <v>40</v>
      </c>
      <c r="P377" s="141">
        <f>O377*H377</f>
        <v>0</v>
      </c>
      <c r="Q377" s="141">
        <v>1</v>
      </c>
      <c r="R377" s="141">
        <f>Q377*H377</f>
        <v>7.3999999999999996E-2</v>
      </c>
      <c r="S377" s="141">
        <v>0</v>
      </c>
      <c r="T377" s="142">
        <f>S377*H377</f>
        <v>0</v>
      </c>
      <c r="AR377" s="143" t="s">
        <v>238</v>
      </c>
      <c r="AT377" s="143" t="s">
        <v>557</v>
      </c>
      <c r="AU377" s="143" t="s">
        <v>78</v>
      </c>
      <c r="AY377" s="18" t="s">
        <v>184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8" t="s">
        <v>76</v>
      </c>
      <c r="BK377" s="144">
        <f>ROUND(I377*H377,2)</f>
        <v>0</v>
      </c>
      <c r="BL377" s="18" t="s">
        <v>191</v>
      </c>
      <c r="BM377" s="143" t="s">
        <v>560</v>
      </c>
    </row>
    <row r="378" spans="2:65" s="1" customFormat="1">
      <c r="B378" s="33"/>
      <c r="D378" s="145" t="s">
        <v>193</v>
      </c>
      <c r="F378" s="146" t="s">
        <v>559</v>
      </c>
      <c r="I378" s="147"/>
      <c r="L378" s="33"/>
      <c r="M378" s="148"/>
      <c r="T378" s="54"/>
      <c r="AT378" s="18" t="s">
        <v>193</v>
      </c>
      <c r="AU378" s="18" t="s">
        <v>78</v>
      </c>
    </row>
    <row r="379" spans="2:65" s="1" customFormat="1" ht="19.5">
      <c r="B379" s="33"/>
      <c r="D379" s="145" t="s">
        <v>561</v>
      </c>
      <c r="F379" s="181" t="s">
        <v>562</v>
      </c>
      <c r="I379" s="147"/>
      <c r="L379" s="33"/>
      <c r="M379" s="148"/>
      <c r="T379" s="54"/>
      <c r="AT379" s="18" t="s">
        <v>561</v>
      </c>
      <c r="AU379" s="18" t="s">
        <v>78</v>
      </c>
    </row>
    <row r="380" spans="2:65" s="12" customFormat="1">
      <c r="B380" s="151"/>
      <c r="D380" s="145" t="s">
        <v>197</v>
      </c>
      <c r="E380" s="152" t="s">
        <v>19</v>
      </c>
      <c r="F380" s="153" t="s">
        <v>546</v>
      </c>
      <c r="H380" s="154">
        <v>3.6999999999999998E-2</v>
      </c>
      <c r="I380" s="155"/>
      <c r="L380" s="151"/>
      <c r="M380" s="156"/>
      <c r="T380" s="157"/>
      <c r="AT380" s="152" t="s">
        <v>197</v>
      </c>
      <c r="AU380" s="152" t="s">
        <v>78</v>
      </c>
      <c r="AV380" s="12" t="s">
        <v>78</v>
      </c>
      <c r="AW380" s="12" t="s">
        <v>31</v>
      </c>
      <c r="AX380" s="12" t="s">
        <v>69</v>
      </c>
      <c r="AY380" s="152" t="s">
        <v>184</v>
      </c>
    </row>
    <row r="381" spans="2:65" s="12" customFormat="1">
      <c r="B381" s="151"/>
      <c r="D381" s="145" t="s">
        <v>197</v>
      </c>
      <c r="E381" s="152" t="s">
        <v>19</v>
      </c>
      <c r="F381" s="153" t="s">
        <v>547</v>
      </c>
      <c r="H381" s="154">
        <v>3.6999999999999998E-2</v>
      </c>
      <c r="I381" s="155"/>
      <c r="L381" s="151"/>
      <c r="M381" s="156"/>
      <c r="T381" s="157"/>
      <c r="AT381" s="152" t="s">
        <v>197</v>
      </c>
      <c r="AU381" s="152" t="s">
        <v>78</v>
      </c>
      <c r="AV381" s="12" t="s">
        <v>78</v>
      </c>
      <c r="AW381" s="12" t="s">
        <v>31</v>
      </c>
      <c r="AX381" s="12" t="s">
        <v>69</v>
      </c>
      <c r="AY381" s="152" t="s">
        <v>184</v>
      </c>
    </row>
    <row r="382" spans="2:65" s="13" customFormat="1">
      <c r="B382" s="158"/>
      <c r="D382" s="145" t="s">
        <v>197</v>
      </c>
      <c r="E382" s="159" t="s">
        <v>19</v>
      </c>
      <c r="F382" s="160" t="s">
        <v>205</v>
      </c>
      <c r="H382" s="161">
        <v>7.3999999999999996E-2</v>
      </c>
      <c r="I382" s="162"/>
      <c r="L382" s="158"/>
      <c r="M382" s="163"/>
      <c r="T382" s="164"/>
      <c r="AT382" s="159" t="s">
        <v>197</v>
      </c>
      <c r="AU382" s="159" t="s">
        <v>78</v>
      </c>
      <c r="AV382" s="13" t="s">
        <v>191</v>
      </c>
      <c r="AW382" s="13" t="s">
        <v>31</v>
      </c>
      <c r="AX382" s="13" t="s">
        <v>76</v>
      </c>
      <c r="AY382" s="159" t="s">
        <v>184</v>
      </c>
    </row>
    <row r="383" spans="2:65" s="1" customFormat="1" ht="24.2" customHeight="1">
      <c r="B383" s="33"/>
      <c r="C383" s="171" t="s">
        <v>563</v>
      </c>
      <c r="D383" s="171" t="s">
        <v>557</v>
      </c>
      <c r="E383" s="172" t="s">
        <v>564</v>
      </c>
      <c r="F383" s="173" t="s">
        <v>565</v>
      </c>
      <c r="G383" s="174" t="s">
        <v>313</v>
      </c>
      <c r="H383" s="175">
        <v>0.10199999999999999</v>
      </c>
      <c r="I383" s="176"/>
      <c r="J383" s="177">
        <f>ROUND(I383*H383,2)</f>
        <v>0</v>
      </c>
      <c r="K383" s="173" t="s">
        <v>190</v>
      </c>
      <c r="L383" s="178"/>
      <c r="M383" s="179" t="s">
        <v>19</v>
      </c>
      <c r="N383" s="180" t="s">
        <v>40</v>
      </c>
      <c r="P383" s="141">
        <f>O383*H383</f>
        <v>0</v>
      </c>
      <c r="Q383" s="141">
        <v>1</v>
      </c>
      <c r="R383" s="141">
        <f>Q383*H383</f>
        <v>0.10199999999999999</v>
      </c>
      <c r="S383" s="141">
        <v>0</v>
      </c>
      <c r="T383" s="142">
        <f>S383*H383</f>
        <v>0</v>
      </c>
      <c r="AR383" s="143" t="s">
        <v>238</v>
      </c>
      <c r="AT383" s="143" t="s">
        <v>557</v>
      </c>
      <c r="AU383" s="143" t="s">
        <v>78</v>
      </c>
      <c r="AY383" s="18" t="s">
        <v>184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8" t="s">
        <v>76</v>
      </c>
      <c r="BK383" s="144">
        <f>ROUND(I383*H383,2)</f>
        <v>0</v>
      </c>
      <c r="BL383" s="18" t="s">
        <v>191</v>
      </c>
      <c r="BM383" s="143" t="s">
        <v>566</v>
      </c>
    </row>
    <row r="384" spans="2:65" s="1" customFormat="1">
      <c r="B384" s="33"/>
      <c r="D384" s="145" t="s">
        <v>193</v>
      </c>
      <c r="F384" s="146" t="s">
        <v>565</v>
      </c>
      <c r="I384" s="147"/>
      <c r="L384" s="33"/>
      <c r="M384" s="148"/>
      <c r="T384" s="54"/>
      <c r="AT384" s="18" t="s">
        <v>193</v>
      </c>
      <c r="AU384" s="18" t="s">
        <v>78</v>
      </c>
    </row>
    <row r="385" spans="2:65" s="1" customFormat="1" ht="19.5">
      <c r="B385" s="33"/>
      <c r="D385" s="145" t="s">
        <v>561</v>
      </c>
      <c r="F385" s="181" t="s">
        <v>567</v>
      </c>
      <c r="I385" s="147"/>
      <c r="L385" s="33"/>
      <c r="M385" s="148"/>
      <c r="T385" s="54"/>
      <c r="AT385" s="18" t="s">
        <v>561</v>
      </c>
      <c r="AU385" s="18" t="s">
        <v>78</v>
      </c>
    </row>
    <row r="386" spans="2:65" s="12" customFormat="1">
      <c r="B386" s="151"/>
      <c r="D386" s="145" t="s">
        <v>197</v>
      </c>
      <c r="E386" s="152" t="s">
        <v>19</v>
      </c>
      <c r="F386" s="153" t="s">
        <v>554</v>
      </c>
      <c r="H386" s="154">
        <v>0.10199999999999999</v>
      </c>
      <c r="I386" s="155"/>
      <c r="L386" s="151"/>
      <c r="M386" s="156"/>
      <c r="T386" s="157"/>
      <c r="AT386" s="152" t="s">
        <v>197</v>
      </c>
      <c r="AU386" s="152" t="s">
        <v>78</v>
      </c>
      <c r="AV386" s="12" t="s">
        <v>78</v>
      </c>
      <c r="AW386" s="12" t="s">
        <v>31</v>
      </c>
      <c r="AX386" s="12" t="s">
        <v>69</v>
      </c>
      <c r="AY386" s="152" t="s">
        <v>184</v>
      </c>
    </row>
    <row r="387" spans="2:65" s="13" customFormat="1">
      <c r="B387" s="158"/>
      <c r="D387" s="145" t="s">
        <v>197</v>
      </c>
      <c r="E387" s="159" t="s">
        <v>19</v>
      </c>
      <c r="F387" s="160" t="s">
        <v>205</v>
      </c>
      <c r="H387" s="161">
        <v>0.10199999999999999</v>
      </c>
      <c r="I387" s="162"/>
      <c r="L387" s="158"/>
      <c r="M387" s="163"/>
      <c r="T387" s="164"/>
      <c r="AT387" s="159" t="s">
        <v>197</v>
      </c>
      <c r="AU387" s="159" t="s">
        <v>78</v>
      </c>
      <c r="AV387" s="13" t="s">
        <v>191</v>
      </c>
      <c r="AW387" s="13" t="s">
        <v>31</v>
      </c>
      <c r="AX387" s="13" t="s">
        <v>76</v>
      </c>
      <c r="AY387" s="159" t="s">
        <v>184</v>
      </c>
    </row>
    <row r="388" spans="2:65" s="1" customFormat="1" ht="24.2" customHeight="1">
      <c r="B388" s="33"/>
      <c r="C388" s="171" t="s">
        <v>568</v>
      </c>
      <c r="D388" s="171" t="s">
        <v>557</v>
      </c>
      <c r="E388" s="172" t="s">
        <v>569</v>
      </c>
      <c r="F388" s="173" t="s">
        <v>570</v>
      </c>
      <c r="G388" s="174" t="s">
        <v>313</v>
      </c>
      <c r="H388" s="175">
        <v>0.253</v>
      </c>
      <c r="I388" s="176"/>
      <c r="J388" s="177">
        <f>ROUND(I388*H388,2)</f>
        <v>0</v>
      </c>
      <c r="K388" s="173" t="s">
        <v>190</v>
      </c>
      <c r="L388" s="178"/>
      <c r="M388" s="179" t="s">
        <v>19</v>
      </c>
      <c r="N388" s="180" t="s">
        <v>40</v>
      </c>
      <c r="P388" s="141">
        <f>O388*H388</f>
        <v>0</v>
      </c>
      <c r="Q388" s="141">
        <v>1</v>
      </c>
      <c r="R388" s="141">
        <f>Q388*H388</f>
        <v>0.253</v>
      </c>
      <c r="S388" s="141">
        <v>0</v>
      </c>
      <c r="T388" s="142">
        <f>S388*H388</f>
        <v>0</v>
      </c>
      <c r="AR388" s="143" t="s">
        <v>238</v>
      </c>
      <c r="AT388" s="143" t="s">
        <v>557</v>
      </c>
      <c r="AU388" s="143" t="s">
        <v>78</v>
      </c>
      <c r="AY388" s="18" t="s">
        <v>184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8" t="s">
        <v>76</v>
      </c>
      <c r="BK388" s="144">
        <f>ROUND(I388*H388,2)</f>
        <v>0</v>
      </c>
      <c r="BL388" s="18" t="s">
        <v>191</v>
      </c>
      <c r="BM388" s="143" t="s">
        <v>571</v>
      </c>
    </row>
    <row r="389" spans="2:65" s="1" customFormat="1">
      <c r="B389" s="33"/>
      <c r="D389" s="145" t="s">
        <v>193</v>
      </c>
      <c r="F389" s="146" t="s">
        <v>570</v>
      </c>
      <c r="I389" s="147"/>
      <c r="L389" s="33"/>
      <c r="M389" s="148"/>
      <c r="T389" s="54"/>
      <c r="AT389" s="18" t="s">
        <v>193</v>
      </c>
      <c r="AU389" s="18" t="s">
        <v>78</v>
      </c>
    </row>
    <row r="390" spans="2:65" s="1" customFormat="1" ht="19.5">
      <c r="B390" s="33"/>
      <c r="D390" s="145" t="s">
        <v>561</v>
      </c>
      <c r="F390" s="181" t="s">
        <v>572</v>
      </c>
      <c r="I390" s="147"/>
      <c r="L390" s="33"/>
      <c r="M390" s="148"/>
      <c r="T390" s="54"/>
      <c r="AT390" s="18" t="s">
        <v>561</v>
      </c>
      <c r="AU390" s="18" t="s">
        <v>78</v>
      </c>
    </row>
    <row r="391" spans="2:65" s="12" customFormat="1">
      <c r="B391" s="151"/>
      <c r="D391" s="145" t="s">
        <v>197</v>
      </c>
      <c r="E391" s="152" t="s">
        <v>19</v>
      </c>
      <c r="F391" s="153" t="s">
        <v>555</v>
      </c>
      <c r="H391" s="154">
        <v>0.253</v>
      </c>
      <c r="I391" s="155"/>
      <c r="L391" s="151"/>
      <c r="M391" s="156"/>
      <c r="T391" s="157"/>
      <c r="AT391" s="152" t="s">
        <v>197</v>
      </c>
      <c r="AU391" s="152" t="s">
        <v>78</v>
      </c>
      <c r="AV391" s="12" t="s">
        <v>78</v>
      </c>
      <c r="AW391" s="12" t="s">
        <v>31</v>
      </c>
      <c r="AX391" s="12" t="s">
        <v>69</v>
      </c>
      <c r="AY391" s="152" t="s">
        <v>184</v>
      </c>
    </row>
    <row r="392" spans="2:65" s="13" customFormat="1">
      <c r="B392" s="158"/>
      <c r="D392" s="145" t="s">
        <v>197</v>
      </c>
      <c r="E392" s="159" t="s">
        <v>19</v>
      </c>
      <c r="F392" s="160" t="s">
        <v>205</v>
      </c>
      <c r="H392" s="161">
        <v>0.253</v>
      </c>
      <c r="I392" s="162"/>
      <c r="L392" s="158"/>
      <c r="M392" s="163"/>
      <c r="T392" s="164"/>
      <c r="AT392" s="159" t="s">
        <v>197</v>
      </c>
      <c r="AU392" s="159" t="s">
        <v>78</v>
      </c>
      <c r="AV392" s="13" t="s">
        <v>191</v>
      </c>
      <c r="AW392" s="13" t="s">
        <v>31</v>
      </c>
      <c r="AX392" s="13" t="s">
        <v>76</v>
      </c>
      <c r="AY392" s="159" t="s">
        <v>184</v>
      </c>
    </row>
    <row r="393" spans="2:65" s="1" customFormat="1" ht="24.2" customHeight="1">
      <c r="B393" s="33"/>
      <c r="C393" s="171" t="s">
        <v>573</v>
      </c>
      <c r="D393" s="171" t="s">
        <v>557</v>
      </c>
      <c r="E393" s="172" t="s">
        <v>574</v>
      </c>
      <c r="F393" s="173" t="s">
        <v>575</v>
      </c>
      <c r="G393" s="174" t="s">
        <v>509</v>
      </c>
      <c r="H393" s="175">
        <v>9</v>
      </c>
      <c r="I393" s="176"/>
      <c r="J393" s="177">
        <f>ROUND(I393*H393,2)</f>
        <v>0</v>
      </c>
      <c r="K393" s="173" t="s">
        <v>190</v>
      </c>
      <c r="L393" s="178"/>
      <c r="M393" s="179" t="s">
        <v>19</v>
      </c>
      <c r="N393" s="180" t="s">
        <v>40</v>
      </c>
      <c r="P393" s="141">
        <f>O393*H393</f>
        <v>0</v>
      </c>
      <c r="Q393" s="141">
        <v>6.4000000000000001E-2</v>
      </c>
      <c r="R393" s="141">
        <f>Q393*H393</f>
        <v>0.57600000000000007</v>
      </c>
      <c r="S393" s="141">
        <v>0</v>
      </c>
      <c r="T393" s="142">
        <f>S393*H393</f>
        <v>0</v>
      </c>
      <c r="AR393" s="143" t="s">
        <v>238</v>
      </c>
      <c r="AT393" s="143" t="s">
        <v>557</v>
      </c>
      <c r="AU393" s="143" t="s">
        <v>78</v>
      </c>
      <c r="AY393" s="18" t="s">
        <v>184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8" t="s">
        <v>76</v>
      </c>
      <c r="BK393" s="144">
        <f>ROUND(I393*H393,2)</f>
        <v>0</v>
      </c>
      <c r="BL393" s="18" t="s">
        <v>191</v>
      </c>
      <c r="BM393" s="143" t="s">
        <v>576</v>
      </c>
    </row>
    <row r="394" spans="2:65" s="1" customFormat="1">
      <c r="B394" s="33"/>
      <c r="D394" s="145" t="s">
        <v>193</v>
      </c>
      <c r="F394" s="146" t="s">
        <v>575</v>
      </c>
      <c r="I394" s="147"/>
      <c r="L394" s="33"/>
      <c r="M394" s="148"/>
      <c r="T394" s="54"/>
      <c r="AT394" s="18" t="s">
        <v>193</v>
      </c>
      <c r="AU394" s="18" t="s">
        <v>78</v>
      </c>
    </row>
    <row r="395" spans="2:65" s="12" customFormat="1">
      <c r="B395" s="151"/>
      <c r="D395" s="145" t="s">
        <v>197</v>
      </c>
      <c r="E395" s="152" t="s">
        <v>19</v>
      </c>
      <c r="F395" s="153" t="s">
        <v>512</v>
      </c>
      <c r="H395" s="154">
        <v>9</v>
      </c>
      <c r="I395" s="155"/>
      <c r="L395" s="151"/>
      <c r="M395" s="156"/>
      <c r="T395" s="157"/>
      <c r="AT395" s="152" t="s">
        <v>197</v>
      </c>
      <c r="AU395" s="152" t="s">
        <v>78</v>
      </c>
      <c r="AV395" s="12" t="s">
        <v>78</v>
      </c>
      <c r="AW395" s="12" t="s">
        <v>31</v>
      </c>
      <c r="AX395" s="12" t="s">
        <v>69</v>
      </c>
      <c r="AY395" s="152" t="s">
        <v>184</v>
      </c>
    </row>
    <row r="396" spans="2:65" s="13" customFormat="1">
      <c r="B396" s="158"/>
      <c r="D396" s="145" t="s">
        <v>197</v>
      </c>
      <c r="E396" s="159" t="s">
        <v>19</v>
      </c>
      <c r="F396" s="160" t="s">
        <v>205</v>
      </c>
      <c r="H396" s="161">
        <v>9</v>
      </c>
      <c r="I396" s="162"/>
      <c r="L396" s="158"/>
      <c r="M396" s="163"/>
      <c r="T396" s="164"/>
      <c r="AT396" s="159" t="s">
        <v>197</v>
      </c>
      <c r="AU396" s="159" t="s">
        <v>78</v>
      </c>
      <c r="AV396" s="13" t="s">
        <v>191</v>
      </c>
      <c r="AW396" s="13" t="s">
        <v>31</v>
      </c>
      <c r="AX396" s="13" t="s">
        <v>76</v>
      </c>
      <c r="AY396" s="159" t="s">
        <v>184</v>
      </c>
    </row>
    <row r="397" spans="2:65" s="1" customFormat="1" ht="21.75" customHeight="1">
      <c r="B397" s="33"/>
      <c r="C397" s="132" t="s">
        <v>577</v>
      </c>
      <c r="D397" s="132" t="s">
        <v>186</v>
      </c>
      <c r="E397" s="133" t="s">
        <v>578</v>
      </c>
      <c r="F397" s="134" t="s">
        <v>579</v>
      </c>
      <c r="G397" s="135" t="s">
        <v>189</v>
      </c>
      <c r="H397" s="136">
        <v>0.79300000000000004</v>
      </c>
      <c r="I397" s="137"/>
      <c r="J397" s="138">
        <f>ROUND(I397*H397,2)</f>
        <v>0</v>
      </c>
      <c r="K397" s="134" t="s">
        <v>190</v>
      </c>
      <c r="L397" s="33"/>
      <c r="M397" s="139" t="s">
        <v>19</v>
      </c>
      <c r="N397" s="140" t="s">
        <v>40</v>
      </c>
      <c r="P397" s="141">
        <f>O397*H397</f>
        <v>0</v>
      </c>
      <c r="Q397" s="141">
        <v>2.5018699999999998</v>
      </c>
      <c r="R397" s="141">
        <f>Q397*H397</f>
        <v>1.9839829099999999</v>
      </c>
      <c r="S397" s="141">
        <v>0</v>
      </c>
      <c r="T397" s="142">
        <f>S397*H397</f>
        <v>0</v>
      </c>
      <c r="AR397" s="143" t="s">
        <v>191</v>
      </c>
      <c r="AT397" s="143" t="s">
        <v>186</v>
      </c>
      <c r="AU397" s="143" t="s">
        <v>78</v>
      </c>
      <c r="AY397" s="18" t="s">
        <v>184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8" t="s">
        <v>76</v>
      </c>
      <c r="BK397" s="144">
        <f>ROUND(I397*H397,2)</f>
        <v>0</v>
      </c>
      <c r="BL397" s="18" t="s">
        <v>191</v>
      </c>
      <c r="BM397" s="143" t="s">
        <v>580</v>
      </c>
    </row>
    <row r="398" spans="2:65" s="1" customFormat="1" ht="19.5">
      <c r="B398" s="33"/>
      <c r="D398" s="145" t="s">
        <v>193</v>
      </c>
      <c r="F398" s="146" t="s">
        <v>581</v>
      </c>
      <c r="I398" s="147"/>
      <c r="L398" s="33"/>
      <c r="M398" s="148"/>
      <c r="T398" s="54"/>
      <c r="AT398" s="18" t="s">
        <v>193</v>
      </c>
      <c r="AU398" s="18" t="s">
        <v>78</v>
      </c>
    </row>
    <row r="399" spans="2:65" s="1" customFormat="1">
      <c r="B399" s="33"/>
      <c r="D399" s="149" t="s">
        <v>195</v>
      </c>
      <c r="F399" s="150" t="s">
        <v>582</v>
      </c>
      <c r="I399" s="147"/>
      <c r="L399" s="33"/>
      <c r="M399" s="148"/>
      <c r="T399" s="54"/>
      <c r="AT399" s="18" t="s">
        <v>195</v>
      </c>
      <c r="AU399" s="18" t="s">
        <v>78</v>
      </c>
    </row>
    <row r="400" spans="2:65" s="12" customFormat="1">
      <c r="B400" s="151"/>
      <c r="D400" s="145" t="s">
        <v>197</v>
      </c>
      <c r="E400" s="152" t="s">
        <v>19</v>
      </c>
      <c r="F400" s="153" t="s">
        <v>583</v>
      </c>
      <c r="H400" s="154">
        <v>0.53600000000000003</v>
      </c>
      <c r="I400" s="155"/>
      <c r="L400" s="151"/>
      <c r="M400" s="156"/>
      <c r="T400" s="157"/>
      <c r="AT400" s="152" t="s">
        <v>197</v>
      </c>
      <c r="AU400" s="152" t="s">
        <v>78</v>
      </c>
      <c r="AV400" s="12" t="s">
        <v>78</v>
      </c>
      <c r="AW400" s="12" t="s">
        <v>31</v>
      </c>
      <c r="AX400" s="12" t="s">
        <v>69</v>
      </c>
      <c r="AY400" s="152" t="s">
        <v>184</v>
      </c>
    </row>
    <row r="401" spans="2:65" s="12" customFormat="1">
      <c r="B401" s="151"/>
      <c r="D401" s="145" t="s">
        <v>197</v>
      </c>
      <c r="E401" s="152" t="s">
        <v>19</v>
      </c>
      <c r="F401" s="153" t="s">
        <v>584</v>
      </c>
      <c r="H401" s="154">
        <v>0.25700000000000001</v>
      </c>
      <c r="I401" s="155"/>
      <c r="L401" s="151"/>
      <c r="M401" s="156"/>
      <c r="T401" s="157"/>
      <c r="AT401" s="152" t="s">
        <v>197</v>
      </c>
      <c r="AU401" s="152" t="s">
        <v>78</v>
      </c>
      <c r="AV401" s="12" t="s">
        <v>78</v>
      </c>
      <c r="AW401" s="12" t="s">
        <v>31</v>
      </c>
      <c r="AX401" s="12" t="s">
        <v>69</v>
      </c>
      <c r="AY401" s="152" t="s">
        <v>184</v>
      </c>
    </row>
    <row r="402" spans="2:65" s="13" customFormat="1">
      <c r="B402" s="158"/>
      <c r="D402" s="145" t="s">
        <v>197</v>
      </c>
      <c r="E402" s="159" t="s">
        <v>19</v>
      </c>
      <c r="F402" s="160" t="s">
        <v>205</v>
      </c>
      <c r="H402" s="161">
        <v>0.79300000000000004</v>
      </c>
      <c r="I402" s="162"/>
      <c r="L402" s="158"/>
      <c r="M402" s="163"/>
      <c r="T402" s="164"/>
      <c r="AT402" s="159" t="s">
        <v>197</v>
      </c>
      <c r="AU402" s="159" t="s">
        <v>78</v>
      </c>
      <c r="AV402" s="13" t="s">
        <v>191</v>
      </c>
      <c r="AW402" s="13" t="s">
        <v>31</v>
      </c>
      <c r="AX402" s="13" t="s">
        <v>76</v>
      </c>
      <c r="AY402" s="159" t="s">
        <v>184</v>
      </c>
    </row>
    <row r="403" spans="2:65" s="1" customFormat="1" ht="24.2" customHeight="1">
      <c r="B403" s="33"/>
      <c r="C403" s="132" t="s">
        <v>585</v>
      </c>
      <c r="D403" s="132" t="s">
        <v>186</v>
      </c>
      <c r="E403" s="133" t="s">
        <v>586</v>
      </c>
      <c r="F403" s="134" t="s">
        <v>587</v>
      </c>
      <c r="G403" s="135" t="s">
        <v>345</v>
      </c>
      <c r="H403" s="136">
        <v>8.7799999999999994</v>
      </c>
      <c r="I403" s="137"/>
      <c r="J403" s="138">
        <f>ROUND(I403*H403,2)</f>
        <v>0</v>
      </c>
      <c r="K403" s="134" t="s">
        <v>190</v>
      </c>
      <c r="L403" s="33"/>
      <c r="M403" s="139" t="s">
        <v>19</v>
      </c>
      <c r="N403" s="140" t="s">
        <v>40</v>
      </c>
      <c r="P403" s="141">
        <f>O403*H403</f>
        <v>0</v>
      </c>
      <c r="Q403" s="141">
        <v>2.4399999999999999E-3</v>
      </c>
      <c r="R403" s="141">
        <f>Q403*H403</f>
        <v>2.1423199999999996E-2</v>
      </c>
      <c r="S403" s="141">
        <v>0</v>
      </c>
      <c r="T403" s="142">
        <f>S403*H403</f>
        <v>0</v>
      </c>
      <c r="AR403" s="143" t="s">
        <v>191</v>
      </c>
      <c r="AT403" s="143" t="s">
        <v>186</v>
      </c>
      <c r="AU403" s="143" t="s">
        <v>78</v>
      </c>
      <c r="AY403" s="18" t="s">
        <v>184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8" t="s">
        <v>76</v>
      </c>
      <c r="BK403" s="144">
        <f>ROUND(I403*H403,2)</f>
        <v>0</v>
      </c>
      <c r="BL403" s="18" t="s">
        <v>191</v>
      </c>
      <c r="BM403" s="143" t="s">
        <v>588</v>
      </c>
    </row>
    <row r="404" spans="2:65" s="1" customFormat="1" ht="29.25">
      <c r="B404" s="33"/>
      <c r="D404" s="145" t="s">
        <v>193</v>
      </c>
      <c r="F404" s="146" t="s">
        <v>589</v>
      </c>
      <c r="I404" s="147"/>
      <c r="L404" s="33"/>
      <c r="M404" s="148"/>
      <c r="T404" s="54"/>
      <c r="AT404" s="18" t="s">
        <v>193</v>
      </c>
      <c r="AU404" s="18" t="s">
        <v>78</v>
      </c>
    </row>
    <row r="405" spans="2:65" s="1" customFormat="1">
      <c r="B405" s="33"/>
      <c r="D405" s="149" t="s">
        <v>195</v>
      </c>
      <c r="F405" s="150" t="s">
        <v>590</v>
      </c>
      <c r="I405" s="147"/>
      <c r="L405" s="33"/>
      <c r="M405" s="148"/>
      <c r="T405" s="54"/>
      <c r="AT405" s="18" t="s">
        <v>195</v>
      </c>
      <c r="AU405" s="18" t="s">
        <v>78</v>
      </c>
    </row>
    <row r="406" spans="2:65" s="12" customFormat="1">
      <c r="B406" s="151"/>
      <c r="D406" s="145" t="s">
        <v>197</v>
      </c>
      <c r="E406" s="152" t="s">
        <v>19</v>
      </c>
      <c r="F406" s="153" t="s">
        <v>591</v>
      </c>
      <c r="H406" s="154">
        <v>5.36</v>
      </c>
      <c r="I406" s="155"/>
      <c r="L406" s="151"/>
      <c r="M406" s="156"/>
      <c r="T406" s="157"/>
      <c r="AT406" s="152" t="s">
        <v>197</v>
      </c>
      <c r="AU406" s="152" t="s">
        <v>78</v>
      </c>
      <c r="AV406" s="12" t="s">
        <v>78</v>
      </c>
      <c r="AW406" s="12" t="s">
        <v>31</v>
      </c>
      <c r="AX406" s="12" t="s">
        <v>69</v>
      </c>
      <c r="AY406" s="152" t="s">
        <v>184</v>
      </c>
    </row>
    <row r="407" spans="2:65" s="12" customFormat="1">
      <c r="B407" s="151"/>
      <c r="D407" s="145" t="s">
        <v>197</v>
      </c>
      <c r="E407" s="152" t="s">
        <v>19</v>
      </c>
      <c r="F407" s="153" t="s">
        <v>592</v>
      </c>
      <c r="H407" s="154">
        <v>3.42</v>
      </c>
      <c r="I407" s="155"/>
      <c r="L407" s="151"/>
      <c r="M407" s="156"/>
      <c r="T407" s="157"/>
      <c r="AT407" s="152" t="s">
        <v>197</v>
      </c>
      <c r="AU407" s="152" t="s">
        <v>78</v>
      </c>
      <c r="AV407" s="12" t="s">
        <v>78</v>
      </c>
      <c r="AW407" s="12" t="s">
        <v>31</v>
      </c>
      <c r="AX407" s="12" t="s">
        <v>69</v>
      </c>
      <c r="AY407" s="152" t="s">
        <v>184</v>
      </c>
    </row>
    <row r="408" spans="2:65" s="13" customFormat="1">
      <c r="B408" s="158"/>
      <c r="D408" s="145" t="s">
        <v>197</v>
      </c>
      <c r="E408" s="159" t="s">
        <v>19</v>
      </c>
      <c r="F408" s="160" t="s">
        <v>205</v>
      </c>
      <c r="H408" s="161">
        <v>8.7799999999999994</v>
      </c>
      <c r="I408" s="162"/>
      <c r="L408" s="158"/>
      <c r="M408" s="163"/>
      <c r="T408" s="164"/>
      <c r="AT408" s="159" t="s">
        <v>197</v>
      </c>
      <c r="AU408" s="159" t="s">
        <v>78</v>
      </c>
      <c r="AV408" s="13" t="s">
        <v>191</v>
      </c>
      <c r="AW408" s="13" t="s">
        <v>31</v>
      </c>
      <c r="AX408" s="13" t="s">
        <v>76</v>
      </c>
      <c r="AY408" s="159" t="s">
        <v>184</v>
      </c>
    </row>
    <row r="409" spans="2:65" s="1" customFormat="1" ht="24.2" customHeight="1">
      <c r="B409" s="33"/>
      <c r="C409" s="132" t="s">
        <v>593</v>
      </c>
      <c r="D409" s="132" t="s">
        <v>186</v>
      </c>
      <c r="E409" s="133" t="s">
        <v>594</v>
      </c>
      <c r="F409" s="134" t="s">
        <v>595</v>
      </c>
      <c r="G409" s="135" t="s">
        <v>345</v>
      </c>
      <c r="H409" s="136">
        <v>8.7799999999999994</v>
      </c>
      <c r="I409" s="137"/>
      <c r="J409" s="138">
        <f>ROUND(I409*H409,2)</f>
        <v>0</v>
      </c>
      <c r="K409" s="134" t="s">
        <v>190</v>
      </c>
      <c r="L409" s="33"/>
      <c r="M409" s="139" t="s">
        <v>19</v>
      </c>
      <c r="N409" s="140" t="s">
        <v>40</v>
      </c>
      <c r="P409" s="141">
        <f>O409*H409</f>
        <v>0</v>
      </c>
      <c r="Q409" s="141">
        <v>0</v>
      </c>
      <c r="R409" s="141">
        <f>Q409*H409</f>
        <v>0</v>
      </c>
      <c r="S409" s="141">
        <v>0</v>
      </c>
      <c r="T409" s="142">
        <f>S409*H409</f>
        <v>0</v>
      </c>
      <c r="AR409" s="143" t="s">
        <v>191</v>
      </c>
      <c r="AT409" s="143" t="s">
        <v>186</v>
      </c>
      <c r="AU409" s="143" t="s">
        <v>78</v>
      </c>
      <c r="AY409" s="18" t="s">
        <v>184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8" t="s">
        <v>76</v>
      </c>
      <c r="BK409" s="144">
        <f>ROUND(I409*H409,2)</f>
        <v>0</v>
      </c>
      <c r="BL409" s="18" t="s">
        <v>191</v>
      </c>
      <c r="BM409" s="143" t="s">
        <v>596</v>
      </c>
    </row>
    <row r="410" spans="2:65" s="1" customFormat="1" ht="29.25">
      <c r="B410" s="33"/>
      <c r="D410" s="145" t="s">
        <v>193</v>
      </c>
      <c r="F410" s="146" t="s">
        <v>597</v>
      </c>
      <c r="I410" s="147"/>
      <c r="L410" s="33"/>
      <c r="M410" s="148"/>
      <c r="T410" s="54"/>
      <c r="AT410" s="18" t="s">
        <v>193</v>
      </c>
      <c r="AU410" s="18" t="s">
        <v>78</v>
      </c>
    </row>
    <row r="411" spans="2:65" s="1" customFormat="1">
      <c r="B411" s="33"/>
      <c r="D411" s="149" t="s">
        <v>195</v>
      </c>
      <c r="F411" s="150" t="s">
        <v>598</v>
      </c>
      <c r="I411" s="147"/>
      <c r="L411" s="33"/>
      <c r="M411" s="148"/>
      <c r="T411" s="54"/>
      <c r="AT411" s="18" t="s">
        <v>195</v>
      </c>
      <c r="AU411" s="18" t="s">
        <v>78</v>
      </c>
    </row>
    <row r="412" spans="2:65" s="1" customFormat="1" ht="21.75" customHeight="1">
      <c r="B412" s="33"/>
      <c r="C412" s="132" t="s">
        <v>599</v>
      </c>
      <c r="D412" s="132" t="s">
        <v>186</v>
      </c>
      <c r="E412" s="133" t="s">
        <v>600</v>
      </c>
      <c r="F412" s="134" t="s">
        <v>601</v>
      </c>
      <c r="G412" s="135" t="s">
        <v>313</v>
      </c>
      <c r="H412" s="136">
        <v>0.26700000000000002</v>
      </c>
      <c r="I412" s="137"/>
      <c r="J412" s="138">
        <f>ROUND(I412*H412,2)</f>
        <v>0</v>
      </c>
      <c r="K412" s="134" t="s">
        <v>190</v>
      </c>
      <c r="L412" s="33"/>
      <c r="M412" s="139" t="s">
        <v>19</v>
      </c>
      <c r="N412" s="140" t="s">
        <v>40</v>
      </c>
      <c r="P412" s="141">
        <f>O412*H412</f>
        <v>0</v>
      </c>
      <c r="Q412" s="141">
        <v>1.05237</v>
      </c>
      <c r="R412" s="141">
        <f>Q412*H412</f>
        <v>0.28098279000000004</v>
      </c>
      <c r="S412" s="141">
        <v>0</v>
      </c>
      <c r="T412" s="142">
        <f>S412*H412</f>
        <v>0</v>
      </c>
      <c r="AR412" s="143" t="s">
        <v>191</v>
      </c>
      <c r="AT412" s="143" t="s">
        <v>186</v>
      </c>
      <c r="AU412" s="143" t="s">
        <v>78</v>
      </c>
      <c r="AY412" s="18" t="s">
        <v>184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8" t="s">
        <v>76</v>
      </c>
      <c r="BK412" s="144">
        <f>ROUND(I412*H412,2)</f>
        <v>0</v>
      </c>
      <c r="BL412" s="18" t="s">
        <v>191</v>
      </c>
      <c r="BM412" s="143" t="s">
        <v>602</v>
      </c>
    </row>
    <row r="413" spans="2:65" s="1" customFormat="1" ht="29.25">
      <c r="B413" s="33"/>
      <c r="D413" s="145" t="s">
        <v>193</v>
      </c>
      <c r="F413" s="146" t="s">
        <v>603</v>
      </c>
      <c r="I413" s="147"/>
      <c r="L413" s="33"/>
      <c r="M413" s="148"/>
      <c r="T413" s="54"/>
      <c r="AT413" s="18" t="s">
        <v>193</v>
      </c>
      <c r="AU413" s="18" t="s">
        <v>78</v>
      </c>
    </row>
    <row r="414" spans="2:65" s="1" customFormat="1">
      <c r="B414" s="33"/>
      <c r="D414" s="149" t="s">
        <v>195</v>
      </c>
      <c r="F414" s="150" t="s">
        <v>604</v>
      </c>
      <c r="I414" s="147"/>
      <c r="L414" s="33"/>
      <c r="M414" s="148"/>
      <c r="T414" s="54"/>
      <c r="AT414" s="18" t="s">
        <v>195</v>
      </c>
      <c r="AU414" s="18" t="s">
        <v>78</v>
      </c>
    </row>
    <row r="415" spans="2:65" s="1" customFormat="1" ht="24.2" customHeight="1">
      <c r="B415" s="33"/>
      <c r="C415" s="132" t="s">
        <v>605</v>
      </c>
      <c r="D415" s="132" t="s">
        <v>186</v>
      </c>
      <c r="E415" s="133" t="s">
        <v>606</v>
      </c>
      <c r="F415" s="134" t="s">
        <v>607</v>
      </c>
      <c r="G415" s="135" t="s">
        <v>345</v>
      </c>
      <c r="H415" s="136">
        <v>41.55</v>
      </c>
      <c r="I415" s="137"/>
      <c r="J415" s="138">
        <f>ROUND(I415*H415,2)</f>
        <v>0</v>
      </c>
      <c r="K415" s="134" t="s">
        <v>190</v>
      </c>
      <c r="L415" s="33"/>
      <c r="M415" s="139" t="s">
        <v>19</v>
      </c>
      <c r="N415" s="140" t="s">
        <v>40</v>
      </c>
      <c r="P415" s="141">
        <f>O415*H415</f>
        <v>0</v>
      </c>
      <c r="Q415" s="141">
        <v>6.8479999999999999E-2</v>
      </c>
      <c r="R415" s="141">
        <f>Q415*H415</f>
        <v>2.8453439999999999</v>
      </c>
      <c r="S415" s="141">
        <v>0</v>
      </c>
      <c r="T415" s="142">
        <f>S415*H415</f>
        <v>0</v>
      </c>
      <c r="AR415" s="143" t="s">
        <v>191</v>
      </c>
      <c r="AT415" s="143" t="s">
        <v>186</v>
      </c>
      <c r="AU415" s="143" t="s">
        <v>78</v>
      </c>
      <c r="AY415" s="18" t="s">
        <v>184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8" t="s">
        <v>76</v>
      </c>
      <c r="BK415" s="144">
        <f>ROUND(I415*H415,2)</f>
        <v>0</v>
      </c>
      <c r="BL415" s="18" t="s">
        <v>191</v>
      </c>
      <c r="BM415" s="143" t="s">
        <v>608</v>
      </c>
    </row>
    <row r="416" spans="2:65" s="1" customFormat="1" ht="19.5">
      <c r="B416" s="33"/>
      <c r="D416" s="145" t="s">
        <v>193</v>
      </c>
      <c r="F416" s="146" t="s">
        <v>609</v>
      </c>
      <c r="I416" s="147"/>
      <c r="L416" s="33"/>
      <c r="M416" s="148"/>
      <c r="T416" s="54"/>
      <c r="AT416" s="18" t="s">
        <v>193</v>
      </c>
      <c r="AU416" s="18" t="s">
        <v>78</v>
      </c>
    </row>
    <row r="417" spans="2:65" s="1" customFormat="1">
      <c r="B417" s="33"/>
      <c r="D417" s="149" t="s">
        <v>195</v>
      </c>
      <c r="F417" s="150" t="s">
        <v>610</v>
      </c>
      <c r="I417" s="147"/>
      <c r="L417" s="33"/>
      <c r="M417" s="148"/>
      <c r="T417" s="54"/>
      <c r="AT417" s="18" t="s">
        <v>195</v>
      </c>
      <c r="AU417" s="18" t="s">
        <v>78</v>
      </c>
    </row>
    <row r="418" spans="2:65" s="12" customFormat="1">
      <c r="B418" s="151"/>
      <c r="D418" s="145" t="s">
        <v>197</v>
      </c>
      <c r="E418" s="152" t="s">
        <v>19</v>
      </c>
      <c r="F418" s="153" t="s">
        <v>611</v>
      </c>
      <c r="H418" s="154">
        <v>34.65</v>
      </c>
      <c r="I418" s="155"/>
      <c r="L418" s="151"/>
      <c r="M418" s="156"/>
      <c r="T418" s="157"/>
      <c r="AT418" s="152" t="s">
        <v>197</v>
      </c>
      <c r="AU418" s="152" t="s">
        <v>78</v>
      </c>
      <c r="AV418" s="12" t="s">
        <v>78</v>
      </c>
      <c r="AW418" s="12" t="s">
        <v>31</v>
      </c>
      <c r="AX418" s="12" t="s">
        <v>69</v>
      </c>
      <c r="AY418" s="152" t="s">
        <v>184</v>
      </c>
    </row>
    <row r="419" spans="2:65" s="12" customFormat="1">
      <c r="B419" s="151"/>
      <c r="D419" s="145" t="s">
        <v>197</v>
      </c>
      <c r="E419" s="152" t="s">
        <v>19</v>
      </c>
      <c r="F419" s="153" t="s">
        <v>612</v>
      </c>
      <c r="H419" s="154">
        <v>6.9</v>
      </c>
      <c r="I419" s="155"/>
      <c r="L419" s="151"/>
      <c r="M419" s="156"/>
      <c r="T419" s="157"/>
      <c r="AT419" s="152" t="s">
        <v>197</v>
      </c>
      <c r="AU419" s="152" t="s">
        <v>78</v>
      </c>
      <c r="AV419" s="12" t="s">
        <v>78</v>
      </c>
      <c r="AW419" s="12" t="s">
        <v>31</v>
      </c>
      <c r="AX419" s="12" t="s">
        <v>69</v>
      </c>
      <c r="AY419" s="152" t="s">
        <v>184</v>
      </c>
    </row>
    <row r="420" spans="2:65" s="13" customFormat="1">
      <c r="B420" s="158"/>
      <c r="D420" s="145" t="s">
        <v>197</v>
      </c>
      <c r="E420" s="159" t="s">
        <v>19</v>
      </c>
      <c r="F420" s="160" t="s">
        <v>205</v>
      </c>
      <c r="H420" s="161">
        <v>41.55</v>
      </c>
      <c r="I420" s="162"/>
      <c r="L420" s="158"/>
      <c r="M420" s="163"/>
      <c r="T420" s="164"/>
      <c r="AT420" s="159" t="s">
        <v>197</v>
      </c>
      <c r="AU420" s="159" t="s">
        <v>78</v>
      </c>
      <c r="AV420" s="13" t="s">
        <v>191</v>
      </c>
      <c r="AW420" s="13" t="s">
        <v>31</v>
      </c>
      <c r="AX420" s="13" t="s">
        <v>76</v>
      </c>
      <c r="AY420" s="159" t="s">
        <v>184</v>
      </c>
    </row>
    <row r="421" spans="2:65" s="1" customFormat="1" ht="24.2" customHeight="1">
      <c r="B421" s="33"/>
      <c r="C421" s="132" t="s">
        <v>613</v>
      </c>
      <c r="D421" s="132" t="s">
        <v>186</v>
      </c>
      <c r="E421" s="133" t="s">
        <v>614</v>
      </c>
      <c r="F421" s="134" t="s">
        <v>615</v>
      </c>
      <c r="G421" s="135" t="s">
        <v>345</v>
      </c>
      <c r="H421" s="136">
        <v>71.77</v>
      </c>
      <c r="I421" s="137"/>
      <c r="J421" s="138">
        <f>ROUND(I421*H421,2)</f>
        <v>0</v>
      </c>
      <c r="K421" s="134" t="s">
        <v>190</v>
      </c>
      <c r="L421" s="33"/>
      <c r="M421" s="139" t="s">
        <v>19</v>
      </c>
      <c r="N421" s="140" t="s">
        <v>40</v>
      </c>
      <c r="P421" s="141">
        <f>O421*H421</f>
        <v>0</v>
      </c>
      <c r="Q421" s="141">
        <v>9.4479999999999995E-2</v>
      </c>
      <c r="R421" s="141">
        <f>Q421*H421</f>
        <v>6.7808295999999988</v>
      </c>
      <c r="S421" s="141">
        <v>0</v>
      </c>
      <c r="T421" s="142">
        <f>S421*H421</f>
        <v>0</v>
      </c>
      <c r="AR421" s="143" t="s">
        <v>191</v>
      </c>
      <c r="AT421" s="143" t="s">
        <v>186</v>
      </c>
      <c r="AU421" s="143" t="s">
        <v>78</v>
      </c>
      <c r="AY421" s="18" t="s">
        <v>184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8" t="s">
        <v>76</v>
      </c>
      <c r="BK421" s="144">
        <f>ROUND(I421*H421,2)</f>
        <v>0</v>
      </c>
      <c r="BL421" s="18" t="s">
        <v>191</v>
      </c>
      <c r="BM421" s="143" t="s">
        <v>616</v>
      </c>
    </row>
    <row r="422" spans="2:65" s="1" customFormat="1" ht="19.5">
      <c r="B422" s="33"/>
      <c r="D422" s="145" t="s">
        <v>193</v>
      </c>
      <c r="F422" s="146" t="s">
        <v>617</v>
      </c>
      <c r="I422" s="147"/>
      <c r="L422" s="33"/>
      <c r="M422" s="148"/>
      <c r="T422" s="54"/>
      <c r="AT422" s="18" t="s">
        <v>193</v>
      </c>
      <c r="AU422" s="18" t="s">
        <v>78</v>
      </c>
    </row>
    <row r="423" spans="2:65" s="1" customFormat="1">
      <c r="B423" s="33"/>
      <c r="D423" s="149" t="s">
        <v>195</v>
      </c>
      <c r="F423" s="150" t="s">
        <v>618</v>
      </c>
      <c r="I423" s="147"/>
      <c r="L423" s="33"/>
      <c r="M423" s="148"/>
      <c r="T423" s="54"/>
      <c r="AT423" s="18" t="s">
        <v>195</v>
      </c>
      <c r="AU423" s="18" t="s">
        <v>78</v>
      </c>
    </row>
    <row r="424" spans="2:65" s="12" customFormat="1">
      <c r="B424" s="151"/>
      <c r="D424" s="145" t="s">
        <v>197</v>
      </c>
      <c r="E424" s="152" t="s">
        <v>19</v>
      </c>
      <c r="F424" s="153" t="s">
        <v>619</v>
      </c>
      <c r="H424" s="154">
        <v>29.61</v>
      </c>
      <c r="I424" s="155"/>
      <c r="L424" s="151"/>
      <c r="M424" s="156"/>
      <c r="T424" s="157"/>
      <c r="AT424" s="152" t="s">
        <v>197</v>
      </c>
      <c r="AU424" s="152" t="s">
        <v>78</v>
      </c>
      <c r="AV424" s="12" t="s">
        <v>78</v>
      </c>
      <c r="AW424" s="12" t="s">
        <v>31</v>
      </c>
      <c r="AX424" s="12" t="s">
        <v>69</v>
      </c>
      <c r="AY424" s="152" t="s">
        <v>184</v>
      </c>
    </row>
    <row r="425" spans="2:65" s="12" customFormat="1">
      <c r="B425" s="151"/>
      <c r="D425" s="145" t="s">
        <v>197</v>
      </c>
      <c r="E425" s="152" t="s">
        <v>19</v>
      </c>
      <c r="F425" s="153" t="s">
        <v>620</v>
      </c>
      <c r="H425" s="154">
        <v>42.16</v>
      </c>
      <c r="I425" s="155"/>
      <c r="L425" s="151"/>
      <c r="M425" s="156"/>
      <c r="T425" s="157"/>
      <c r="AT425" s="152" t="s">
        <v>197</v>
      </c>
      <c r="AU425" s="152" t="s">
        <v>78</v>
      </c>
      <c r="AV425" s="12" t="s">
        <v>78</v>
      </c>
      <c r="AW425" s="12" t="s">
        <v>31</v>
      </c>
      <c r="AX425" s="12" t="s">
        <v>69</v>
      </c>
      <c r="AY425" s="152" t="s">
        <v>184</v>
      </c>
    </row>
    <row r="426" spans="2:65" s="13" customFormat="1">
      <c r="B426" s="158"/>
      <c r="D426" s="145" t="s">
        <v>197</v>
      </c>
      <c r="E426" s="159" t="s">
        <v>19</v>
      </c>
      <c r="F426" s="160" t="s">
        <v>205</v>
      </c>
      <c r="H426" s="161">
        <v>71.77</v>
      </c>
      <c r="I426" s="162"/>
      <c r="L426" s="158"/>
      <c r="M426" s="163"/>
      <c r="T426" s="164"/>
      <c r="AT426" s="159" t="s">
        <v>197</v>
      </c>
      <c r="AU426" s="159" t="s">
        <v>78</v>
      </c>
      <c r="AV426" s="13" t="s">
        <v>191</v>
      </c>
      <c r="AW426" s="13" t="s">
        <v>31</v>
      </c>
      <c r="AX426" s="13" t="s">
        <v>76</v>
      </c>
      <c r="AY426" s="159" t="s">
        <v>184</v>
      </c>
    </row>
    <row r="427" spans="2:65" s="1" customFormat="1" ht="24.2" customHeight="1">
      <c r="B427" s="33"/>
      <c r="C427" s="132" t="s">
        <v>621</v>
      </c>
      <c r="D427" s="132" t="s">
        <v>186</v>
      </c>
      <c r="E427" s="133" t="s">
        <v>622</v>
      </c>
      <c r="F427" s="134" t="s">
        <v>623</v>
      </c>
      <c r="G427" s="135" t="s">
        <v>345</v>
      </c>
      <c r="H427" s="136">
        <v>5.46</v>
      </c>
      <c r="I427" s="137"/>
      <c r="J427" s="138">
        <f>ROUND(I427*H427,2)</f>
        <v>0</v>
      </c>
      <c r="K427" s="134" t="s">
        <v>190</v>
      </c>
      <c r="L427" s="33"/>
      <c r="M427" s="139" t="s">
        <v>19</v>
      </c>
      <c r="N427" s="140" t="s">
        <v>40</v>
      </c>
      <c r="P427" s="141">
        <f>O427*H427</f>
        <v>0</v>
      </c>
      <c r="Q427" s="141">
        <v>0.17818000000000001</v>
      </c>
      <c r="R427" s="141">
        <f>Q427*H427</f>
        <v>0.97286280000000003</v>
      </c>
      <c r="S427" s="141">
        <v>0</v>
      </c>
      <c r="T427" s="142">
        <f>S427*H427</f>
        <v>0</v>
      </c>
      <c r="AR427" s="143" t="s">
        <v>191</v>
      </c>
      <c r="AT427" s="143" t="s">
        <v>186</v>
      </c>
      <c r="AU427" s="143" t="s">
        <v>78</v>
      </c>
      <c r="AY427" s="18" t="s">
        <v>184</v>
      </c>
      <c r="BE427" s="144">
        <f>IF(N427="základní",J427,0)</f>
        <v>0</v>
      </c>
      <c r="BF427" s="144">
        <f>IF(N427="snížená",J427,0)</f>
        <v>0</v>
      </c>
      <c r="BG427" s="144">
        <f>IF(N427="zákl. přenesená",J427,0)</f>
        <v>0</v>
      </c>
      <c r="BH427" s="144">
        <f>IF(N427="sníž. přenesená",J427,0)</f>
        <v>0</v>
      </c>
      <c r="BI427" s="144">
        <f>IF(N427="nulová",J427,0)</f>
        <v>0</v>
      </c>
      <c r="BJ427" s="18" t="s">
        <v>76</v>
      </c>
      <c r="BK427" s="144">
        <f>ROUND(I427*H427,2)</f>
        <v>0</v>
      </c>
      <c r="BL427" s="18" t="s">
        <v>191</v>
      </c>
      <c r="BM427" s="143" t="s">
        <v>624</v>
      </c>
    </row>
    <row r="428" spans="2:65" s="1" customFormat="1" ht="19.5">
      <c r="B428" s="33"/>
      <c r="D428" s="145" t="s">
        <v>193</v>
      </c>
      <c r="F428" s="146" t="s">
        <v>625</v>
      </c>
      <c r="I428" s="147"/>
      <c r="L428" s="33"/>
      <c r="M428" s="148"/>
      <c r="T428" s="54"/>
      <c r="AT428" s="18" t="s">
        <v>193</v>
      </c>
      <c r="AU428" s="18" t="s">
        <v>78</v>
      </c>
    </row>
    <row r="429" spans="2:65" s="1" customFormat="1">
      <c r="B429" s="33"/>
      <c r="D429" s="149" t="s">
        <v>195</v>
      </c>
      <c r="F429" s="150" t="s">
        <v>626</v>
      </c>
      <c r="I429" s="147"/>
      <c r="L429" s="33"/>
      <c r="M429" s="148"/>
      <c r="T429" s="54"/>
      <c r="AT429" s="18" t="s">
        <v>195</v>
      </c>
      <c r="AU429" s="18" t="s">
        <v>78</v>
      </c>
    </row>
    <row r="430" spans="2:65" s="12" customFormat="1">
      <c r="B430" s="151"/>
      <c r="D430" s="145" t="s">
        <v>197</v>
      </c>
      <c r="E430" s="152" t="s">
        <v>19</v>
      </c>
      <c r="F430" s="153" t="s">
        <v>627</v>
      </c>
      <c r="H430" s="154">
        <v>0.9</v>
      </c>
      <c r="I430" s="155"/>
      <c r="L430" s="151"/>
      <c r="M430" s="156"/>
      <c r="T430" s="157"/>
      <c r="AT430" s="152" t="s">
        <v>197</v>
      </c>
      <c r="AU430" s="152" t="s">
        <v>78</v>
      </c>
      <c r="AV430" s="12" t="s">
        <v>78</v>
      </c>
      <c r="AW430" s="12" t="s">
        <v>31</v>
      </c>
      <c r="AX430" s="12" t="s">
        <v>69</v>
      </c>
      <c r="AY430" s="152" t="s">
        <v>184</v>
      </c>
    </row>
    <row r="431" spans="2:65" s="12" customFormat="1">
      <c r="B431" s="151"/>
      <c r="D431" s="145" t="s">
        <v>197</v>
      </c>
      <c r="E431" s="152" t="s">
        <v>19</v>
      </c>
      <c r="F431" s="153" t="s">
        <v>628</v>
      </c>
      <c r="H431" s="154">
        <v>1.56</v>
      </c>
      <c r="I431" s="155"/>
      <c r="L431" s="151"/>
      <c r="M431" s="156"/>
      <c r="T431" s="157"/>
      <c r="AT431" s="152" t="s">
        <v>197</v>
      </c>
      <c r="AU431" s="152" t="s">
        <v>78</v>
      </c>
      <c r="AV431" s="12" t="s">
        <v>78</v>
      </c>
      <c r="AW431" s="12" t="s">
        <v>31</v>
      </c>
      <c r="AX431" s="12" t="s">
        <v>69</v>
      </c>
      <c r="AY431" s="152" t="s">
        <v>184</v>
      </c>
    </row>
    <row r="432" spans="2:65" s="12" customFormat="1">
      <c r="B432" s="151"/>
      <c r="D432" s="145" t="s">
        <v>197</v>
      </c>
      <c r="E432" s="152" t="s">
        <v>19</v>
      </c>
      <c r="F432" s="153" t="s">
        <v>629</v>
      </c>
      <c r="H432" s="154">
        <v>0.9</v>
      </c>
      <c r="I432" s="155"/>
      <c r="L432" s="151"/>
      <c r="M432" s="156"/>
      <c r="T432" s="157"/>
      <c r="AT432" s="152" t="s">
        <v>197</v>
      </c>
      <c r="AU432" s="152" t="s">
        <v>78</v>
      </c>
      <c r="AV432" s="12" t="s">
        <v>78</v>
      </c>
      <c r="AW432" s="12" t="s">
        <v>31</v>
      </c>
      <c r="AX432" s="12" t="s">
        <v>69</v>
      </c>
      <c r="AY432" s="152" t="s">
        <v>184</v>
      </c>
    </row>
    <row r="433" spans="2:65" s="12" customFormat="1">
      <c r="B433" s="151"/>
      <c r="D433" s="145" t="s">
        <v>197</v>
      </c>
      <c r="E433" s="152" t="s">
        <v>19</v>
      </c>
      <c r="F433" s="153" t="s">
        <v>630</v>
      </c>
      <c r="H433" s="154">
        <v>2.1</v>
      </c>
      <c r="I433" s="155"/>
      <c r="L433" s="151"/>
      <c r="M433" s="156"/>
      <c r="T433" s="157"/>
      <c r="AT433" s="152" t="s">
        <v>197</v>
      </c>
      <c r="AU433" s="152" t="s">
        <v>78</v>
      </c>
      <c r="AV433" s="12" t="s">
        <v>78</v>
      </c>
      <c r="AW433" s="12" t="s">
        <v>31</v>
      </c>
      <c r="AX433" s="12" t="s">
        <v>69</v>
      </c>
      <c r="AY433" s="152" t="s">
        <v>184</v>
      </c>
    </row>
    <row r="434" spans="2:65" s="13" customFormat="1">
      <c r="B434" s="158"/>
      <c r="D434" s="145" t="s">
        <v>197</v>
      </c>
      <c r="E434" s="159" t="s">
        <v>19</v>
      </c>
      <c r="F434" s="160" t="s">
        <v>205</v>
      </c>
      <c r="H434" s="161">
        <v>5.46</v>
      </c>
      <c r="I434" s="162"/>
      <c r="L434" s="158"/>
      <c r="M434" s="163"/>
      <c r="T434" s="164"/>
      <c r="AT434" s="159" t="s">
        <v>197</v>
      </c>
      <c r="AU434" s="159" t="s">
        <v>78</v>
      </c>
      <c r="AV434" s="13" t="s">
        <v>191</v>
      </c>
      <c r="AW434" s="13" t="s">
        <v>31</v>
      </c>
      <c r="AX434" s="13" t="s">
        <v>76</v>
      </c>
      <c r="AY434" s="159" t="s">
        <v>184</v>
      </c>
    </row>
    <row r="435" spans="2:65" s="1" customFormat="1" ht="16.5" customHeight="1">
      <c r="B435" s="33"/>
      <c r="C435" s="132" t="s">
        <v>631</v>
      </c>
      <c r="D435" s="132" t="s">
        <v>186</v>
      </c>
      <c r="E435" s="133" t="s">
        <v>632</v>
      </c>
      <c r="F435" s="134" t="s">
        <v>633</v>
      </c>
      <c r="G435" s="135" t="s">
        <v>345</v>
      </c>
      <c r="H435" s="136">
        <v>6.36</v>
      </c>
      <c r="I435" s="137"/>
      <c r="J435" s="138">
        <f>ROUND(I435*H435,2)</f>
        <v>0</v>
      </c>
      <c r="K435" s="134" t="s">
        <v>190</v>
      </c>
      <c r="L435" s="33"/>
      <c r="M435" s="139" t="s">
        <v>19</v>
      </c>
      <c r="N435" s="140" t="s">
        <v>40</v>
      </c>
      <c r="P435" s="141">
        <f>O435*H435</f>
        <v>0</v>
      </c>
      <c r="Q435" s="141">
        <v>6.4519999999999994E-2</v>
      </c>
      <c r="R435" s="141">
        <f>Q435*H435</f>
        <v>0.41034719999999997</v>
      </c>
      <c r="S435" s="141">
        <v>0</v>
      </c>
      <c r="T435" s="142">
        <f>S435*H435</f>
        <v>0</v>
      </c>
      <c r="AR435" s="143" t="s">
        <v>191</v>
      </c>
      <c r="AT435" s="143" t="s">
        <v>186</v>
      </c>
      <c r="AU435" s="143" t="s">
        <v>78</v>
      </c>
      <c r="AY435" s="18" t="s">
        <v>184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8" t="s">
        <v>76</v>
      </c>
      <c r="BK435" s="144">
        <f>ROUND(I435*H435,2)</f>
        <v>0</v>
      </c>
      <c r="BL435" s="18" t="s">
        <v>191</v>
      </c>
      <c r="BM435" s="143" t="s">
        <v>634</v>
      </c>
    </row>
    <row r="436" spans="2:65" s="1" customFormat="1" ht="19.5">
      <c r="B436" s="33"/>
      <c r="D436" s="145" t="s">
        <v>193</v>
      </c>
      <c r="F436" s="146" t="s">
        <v>635</v>
      </c>
      <c r="I436" s="147"/>
      <c r="L436" s="33"/>
      <c r="M436" s="148"/>
      <c r="T436" s="54"/>
      <c r="AT436" s="18" t="s">
        <v>193</v>
      </c>
      <c r="AU436" s="18" t="s">
        <v>78</v>
      </c>
    </row>
    <row r="437" spans="2:65" s="1" customFormat="1">
      <c r="B437" s="33"/>
      <c r="D437" s="149" t="s">
        <v>195</v>
      </c>
      <c r="F437" s="150" t="s">
        <v>636</v>
      </c>
      <c r="I437" s="147"/>
      <c r="L437" s="33"/>
      <c r="M437" s="148"/>
      <c r="T437" s="54"/>
      <c r="AT437" s="18" t="s">
        <v>195</v>
      </c>
      <c r="AU437" s="18" t="s">
        <v>78</v>
      </c>
    </row>
    <row r="438" spans="2:65" s="14" customFormat="1">
      <c r="B438" s="165"/>
      <c r="D438" s="145" t="s">
        <v>197</v>
      </c>
      <c r="E438" s="166" t="s">
        <v>19</v>
      </c>
      <c r="F438" s="167" t="s">
        <v>637</v>
      </c>
      <c r="H438" s="166" t="s">
        <v>19</v>
      </c>
      <c r="I438" s="168"/>
      <c r="L438" s="165"/>
      <c r="M438" s="169"/>
      <c r="T438" s="170"/>
      <c r="AT438" s="166" t="s">
        <v>197</v>
      </c>
      <c r="AU438" s="166" t="s">
        <v>78</v>
      </c>
      <c r="AV438" s="14" t="s">
        <v>76</v>
      </c>
      <c r="AW438" s="14" t="s">
        <v>31</v>
      </c>
      <c r="AX438" s="14" t="s">
        <v>69</v>
      </c>
      <c r="AY438" s="166" t="s">
        <v>184</v>
      </c>
    </row>
    <row r="439" spans="2:65" s="12" customFormat="1">
      <c r="B439" s="151"/>
      <c r="D439" s="145" t="s">
        <v>197</v>
      </c>
      <c r="E439" s="152" t="s">
        <v>19</v>
      </c>
      <c r="F439" s="153" t="s">
        <v>638</v>
      </c>
      <c r="H439" s="154">
        <v>6.36</v>
      </c>
      <c r="I439" s="155"/>
      <c r="L439" s="151"/>
      <c r="M439" s="156"/>
      <c r="T439" s="157"/>
      <c r="AT439" s="152" t="s">
        <v>197</v>
      </c>
      <c r="AU439" s="152" t="s">
        <v>78</v>
      </c>
      <c r="AV439" s="12" t="s">
        <v>78</v>
      </c>
      <c r="AW439" s="12" t="s">
        <v>31</v>
      </c>
      <c r="AX439" s="12" t="s">
        <v>76</v>
      </c>
      <c r="AY439" s="152" t="s">
        <v>184</v>
      </c>
    </row>
    <row r="440" spans="2:65" s="11" customFormat="1" ht="22.9" customHeight="1">
      <c r="B440" s="120"/>
      <c r="D440" s="121" t="s">
        <v>68</v>
      </c>
      <c r="E440" s="130" t="s">
        <v>191</v>
      </c>
      <c r="F440" s="130" t="s">
        <v>639</v>
      </c>
      <c r="I440" s="123"/>
      <c r="J440" s="131">
        <f>BK440</f>
        <v>0</v>
      </c>
      <c r="L440" s="120"/>
      <c r="M440" s="125"/>
      <c r="P440" s="126">
        <f>SUM(P441:P573)</f>
        <v>0</v>
      </c>
      <c r="R440" s="126">
        <f>SUM(R441:R573)</f>
        <v>61.011035459999995</v>
      </c>
      <c r="T440" s="127">
        <f>SUM(T441:T573)</f>
        <v>0</v>
      </c>
      <c r="AR440" s="121" t="s">
        <v>76</v>
      </c>
      <c r="AT440" s="128" t="s">
        <v>68</v>
      </c>
      <c r="AU440" s="128" t="s">
        <v>76</v>
      </c>
      <c r="AY440" s="121" t="s">
        <v>184</v>
      </c>
      <c r="BK440" s="129">
        <f>SUM(BK441:BK573)</f>
        <v>0</v>
      </c>
    </row>
    <row r="441" spans="2:65" s="1" customFormat="1" ht="24.2" customHeight="1">
      <c r="B441" s="33"/>
      <c r="C441" s="132" t="s">
        <v>640</v>
      </c>
      <c r="D441" s="132" t="s">
        <v>186</v>
      </c>
      <c r="E441" s="133" t="s">
        <v>641</v>
      </c>
      <c r="F441" s="134" t="s">
        <v>642</v>
      </c>
      <c r="G441" s="135" t="s">
        <v>509</v>
      </c>
      <c r="H441" s="136">
        <v>4</v>
      </c>
      <c r="I441" s="137"/>
      <c r="J441" s="138">
        <f>ROUND(I441*H441,2)</f>
        <v>0</v>
      </c>
      <c r="K441" s="134" t="s">
        <v>190</v>
      </c>
      <c r="L441" s="33"/>
      <c r="M441" s="139" t="s">
        <v>19</v>
      </c>
      <c r="N441" s="140" t="s">
        <v>40</v>
      </c>
      <c r="P441" s="141">
        <f>O441*H441</f>
        <v>0</v>
      </c>
      <c r="Q441" s="141">
        <v>8.7720000000000006E-2</v>
      </c>
      <c r="R441" s="141">
        <f>Q441*H441</f>
        <v>0.35088000000000003</v>
      </c>
      <c r="S441" s="141">
        <v>0</v>
      </c>
      <c r="T441" s="142">
        <f>S441*H441</f>
        <v>0</v>
      </c>
      <c r="AR441" s="143" t="s">
        <v>191</v>
      </c>
      <c r="AT441" s="143" t="s">
        <v>186</v>
      </c>
      <c r="AU441" s="143" t="s">
        <v>78</v>
      </c>
      <c r="AY441" s="18" t="s">
        <v>184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8" t="s">
        <v>76</v>
      </c>
      <c r="BK441" s="144">
        <f>ROUND(I441*H441,2)</f>
        <v>0</v>
      </c>
      <c r="BL441" s="18" t="s">
        <v>191</v>
      </c>
      <c r="BM441" s="143" t="s">
        <v>643</v>
      </c>
    </row>
    <row r="442" spans="2:65" s="1" customFormat="1" ht="29.25">
      <c r="B442" s="33"/>
      <c r="D442" s="145" t="s">
        <v>193</v>
      </c>
      <c r="F442" s="146" t="s">
        <v>644</v>
      </c>
      <c r="I442" s="147"/>
      <c r="L442" s="33"/>
      <c r="M442" s="148"/>
      <c r="T442" s="54"/>
      <c r="AT442" s="18" t="s">
        <v>193</v>
      </c>
      <c r="AU442" s="18" t="s">
        <v>78</v>
      </c>
    </row>
    <row r="443" spans="2:65" s="1" customFormat="1">
      <c r="B443" s="33"/>
      <c r="D443" s="149" t="s">
        <v>195</v>
      </c>
      <c r="F443" s="150" t="s">
        <v>645</v>
      </c>
      <c r="I443" s="147"/>
      <c r="L443" s="33"/>
      <c r="M443" s="148"/>
      <c r="T443" s="54"/>
      <c r="AT443" s="18" t="s">
        <v>195</v>
      </c>
      <c r="AU443" s="18" t="s">
        <v>78</v>
      </c>
    </row>
    <row r="444" spans="2:65" s="12" customFormat="1">
      <c r="B444" s="151"/>
      <c r="D444" s="145" t="s">
        <v>197</v>
      </c>
      <c r="E444" s="152" t="s">
        <v>19</v>
      </c>
      <c r="F444" s="153" t="s">
        <v>646</v>
      </c>
      <c r="H444" s="154">
        <v>2</v>
      </c>
      <c r="I444" s="155"/>
      <c r="L444" s="151"/>
      <c r="M444" s="156"/>
      <c r="T444" s="157"/>
      <c r="AT444" s="152" t="s">
        <v>197</v>
      </c>
      <c r="AU444" s="152" t="s">
        <v>78</v>
      </c>
      <c r="AV444" s="12" t="s">
        <v>78</v>
      </c>
      <c r="AW444" s="12" t="s">
        <v>31</v>
      </c>
      <c r="AX444" s="12" t="s">
        <v>69</v>
      </c>
      <c r="AY444" s="152" t="s">
        <v>184</v>
      </c>
    </row>
    <row r="445" spans="2:65" s="12" customFormat="1">
      <c r="B445" s="151"/>
      <c r="D445" s="145" t="s">
        <v>197</v>
      </c>
      <c r="E445" s="152" t="s">
        <v>19</v>
      </c>
      <c r="F445" s="153" t="s">
        <v>647</v>
      </c>
      <c r="H445" s="154">
        <v>2</v>
      </c>
      <c r="I445" s="155"/>
      <c r="L445" s="151"/>
      <c r="M445" s="156"/>
      <c r="T445" s="157"/>
      <c r="AT445" s="152" t="s">
        <v>197</v>
      </c>
      <c r="AU445" s="152" t="s">
        <v>78</v>
      </c>
      <c r="AV445" s="12" t="s">
        <v>78</v>
      </c>
      <c r="AW445" s="12" t="s">
        <v>31</v>
      </c>
      <c r="AX445" s="12" t="s">
        <v>69</v>
      </c>
      <c r="AY445" s="152" t="s">
        <v>184</v>
      </c>
    </row>
    <row r="446" spans="2:65" s="13" customFormat="1">
      <c r="B446" s="158"/>
      <c r="D446" s="145" t="s">
        <v>197</v>
      </c>
      <c r="E446" s="159" t="s">
        <v>19</v>
      </c>
      <c r="F446" s="160" t="s">
        <v>205</v>
      </c>
      <c r="H446" s="161">
        <v>4</v>
      </c>
      <c r="I446" s="162"/>
      <c r="L446" s="158"/>
      <c r="M446" s="163"/>
      <c r="T446" s="164"/>
      <c r="AT446" s="159" t="s">
        <v>197</v>
      </c>
      <c r="AU446" s="159" t="s">
        <v>78</v>
      </c>
      <c r="AV446" s="13" t="s">
        <v>191</v>
      </c>
      <c r="AW446" s="13" t="s">
        <v>31</v>
      </c>
      <c r="AX446" s="13" t="s">
        <v>76</v>
      </c>
      <c r="AY446" s="159" t="s">
        <v>184</v>
      </c>
    </row>
    <row r="447" spans="2:65" s="1" customFormat="1" ht="33" customHeight="1">
      <c r="B447" s="33"/>
      <c r="C447" s="132" t="s">
        <v>648</v>
      </c>
      <c r="D447" s="132" t="s">
        <v>186</v>
      </c>
      <c r="E447" s="133" t="s">
        <v>649</v>
      </c>
      <c r="F447" s="134" t="s">
        <v>650</v>
      </c>
      <c r="G447" s="135" t="s">
        <v>509</v>
      </c>
      <c r="H447" s="136">
        <v>32</v>
      </c>
      <c r="I447" s="137"/>
      <c r="J447" s="138">
        <f>ROUND(I447*H447,2)</f>
        <v>0</v>
      </c>
      <c r="K447" s="134" t="s">
        <v>190</v>
      </c>
      <c r="L447" s="33"/>
      <c r="M447" s="139" t="s">
        <v>19</v>
      </c>
      <c r="N447" s="140" t="s">
        <v>40</v>
      </c>
      <c r="P447" s="141">
        <f>O447*H447</f>
        <v>0</v>
      </c>
      <c r="Q447" s="141">
        <v>0.12901000000000001</v>
      </c>
      <c r="R447" s="141">
        <f>Q447*H447</f>
        <v>4.1283200000000004</v>
      </c>
      <c r="S447" s="141">
        <v>0</v>
      </c>
      <c r="T447" s="142">
        <f>S447*H447</f>
        <v>0</v>
      </c>
      <c r="AR447" s="143" t="s">
        <v>191</v>
      </c>
      <c r="AT447" s="143" t="s">
        <v>186</v>
      </c>
      <c r="AU447" s="143" t="s">
        <v>78</v>
      </c>
      <c r="AY447" s="18" t="s">
        <v>184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8" t="s">
        <v>76</v>
      </c>
      <c r="BK447" s="144">
        <f>ROUND(I447*H447,2)</f>
        <v>0</v>
      </c>
      <c r="BL447" s="18" t="s">
        <v>191</v>
      </c>
      <c r="BM447" s="143" t="s">
        <v>651</v>
      </c>
    </row>
    <row r="448" spans="2:65" s="1" customFormat="1" ht="29.25">
      <c r="B448" s="33"/>
      <c r="D448" s="145" t="s">
        <v>193</v>
      </c>
      <c r="F448" s="146" t="s">
        <v>652</v>
      </c>
      <c r="I448" s="147"/>
      <c r="L448" s="33"/>
      <c r="M448" s="148"/>
      <c r="T448" s="54"/>
      <c r="AT448" s="18" t="s">
        <v>193</v>
      </c>
      <c r="AU448" s="18" t="s">
        <v>78</v>
      </c>
    </row>
    <row r="449" spans="2:65" s="1" customFormat="1">
      <c r="B449" s="33"/>
      <c r="D449" s="149" t="s">
        <v>195</v>
      </c>
      <c r="F449" s="150" t="s">
        <v>653</v>
      </c>
      <c r="I449" s="147"/>
      <c r="L449" s="33"/>
      <c r="M449" s="148"/>
      <c r="T449" s="54"/>
      <c r="AT449" s="18" t="s">
        <v>195</v>
      </c>
      <c r="AU449" s="18" t="s">
        <v>78</v>
      </c>
    </row>
    <row r="450" spans="2:65" s="12" customFormat="1">
      <c r="B450" s="151"/>
      <c r="D450" s="145" t="s">
        <v>197</v>
      </c>
      <c r="E450" s="152" t="s">
        <v>19</v>
      </c>
      <c r="F450" s="153" t="s">
        <v>654</v>
      </c>
      <c r="H450" s="154">
        <v>16</v>
      </c>
      <c r="I450" s="155"/>
      <c r="L450" s="151"/>
      <c r="M450" s="156"/>
      <c r="T450" s="157"/>
      <c r="AT450" s="152" t="s">
        <v>197</v>
      </c>
      <c r="AU450" s="152" t="s">
        <v>78</v>
      </c>
      <c r="AV450" s="12" t="s">
        <v>78</v>
      </c>
      <c r="AW450" s="12" t="s">
        <v>31</v>
      </c>
      <c r="AX450" s="12" t="s">
        <v>69</v>
      </c>
      <c r="AY450" s="152" t="s">
        <v>184</v>
      </c>
    </row>
    <row r="451" spans="2:65" s="12" customFormat="1">
      <c r="B451" s="151"/>
      <c r="D451" s="145" t="s">
        <v>197</v>
      </c>
      <c r="E451" s="152" t="s">
        <v>19</v>
      </c>
      <c r="F451" s="153" t="s">
        <v>655</v>
      </c>
      <c r="H451" s="154">
        <v>16</v>
      </c>
      <c r="I451" s="155"/>
      <c r="L451" s="151"/>
      <c r="M451" s="156"/>
      <c r="T451" s="157"/>
      <c r="AT451" s="152" t="s">
        <v>197</v>
      </c>
      <c r="AU451" s="152" t="s">
        <v>78</v>
      </c>
      <c r="AV451" s="12" t="s">
        <v>78</v>
      </c>
      <c r="AW451" s="12" t="s">
        <v>31</v>
      </c>
      <c r="AX451" s="12" t="s">
        <v>69</v>
      </c>
      <c r="AY451" s="152" t="s">
        <v>184</v>
      </c>
    </row>
    <row r="452" spans="2:65" s="13" customFormat="1">
      <c r="B452" s="158"/>
      <c r="D452" s="145" t="s">
        <v>197</v>
      </c>
      <c r="E452" s="159" t="s">
        <v>19</v>
      </c>
      <c r="F452" s="160" t="s">
        <v>205</v>
      </c>
      <c r="H452" s="161">
        <v>32</v>
      </c>
      <c r="I452" s="162"/>
      <c r="L452" s="158"/>
      <c r="M452" s="163"/>
      <c r="T452" s="164"/>
      <c r="AT452" s="159" t="s">
        <v>197</v>
      </c>
      <c r="AU452" s="159" t="s">
        <v>78</v>
      </c>
      <c r="AV452" s="13" t="s">
        <v>191</v>
      </c>
      <c r="AW452" s="13" t="s">
        <v>31</v>
      </c>
      <c r="AX452" s="13" t="s">
        <v>76</v>
      </c>
      <c r="AY452" s="159" t="s">
        <v>184</v>
      </c>
    </row>
    <row r="453" spans="2:65" s="1" customFormat="1" ht="21.75" customHeight="1">
      <c r="B453" s="33"/>
      <c r="C453" s="171" t="s">
        <v>656</v>
      </c>
      <c r="D453" s="171" t="s">
        <v>557</v>
      </c>
      <c r="E453" s="172" t="s">
        <v>657</v>
      </c>
      <c r="F453" s="173" t="s">
        <v>658</v>
      </c>
      <c r="G453" s="174" t="s">
        <v>509</v>
      </c>
      <c r="H453" s="175">
        <v>16</v>
      </c>
      <c r="I453" s="176"/>
      <c r="J453" s="177">
        <f>ROUND(I453*H453,2)</f>
        <v>0</v>
      </c>
      <c r="K453" s="173" t="s">
        <v>19</v>
      </c>
      <c r="L453" s="178"/>
      <c r="M453" s="179" t="s">
        <v>19</v>
      </c>
      <c r="N453" s="180" t="s">
        <v>40</v>
      </c>
      <c r="P453" s="141">
        <f>O453*H453</f>
        <v>0</v>
      </c>
      <c r="Q453" s="141">
        <v>0.29499999999999998</v>
      </c>
      <c r="R453" s="141">
        <f>Q453*H453</f>
        <v>4.72</v>
      </c>
      <c r="S453" s="141">
        <v>0</v>
      </c>
      <c r="T453" s="142">
        <f>S453*H453</f>
        <v>0</v>
      </c>
      <c r="AR453" s="143" t="s">
        <v>238</v>
      </c>
      <c r="AT453" s="143" t="s">
        <v>557</v>
      </c>
      <c r="AU453" s="143" t="s">
        <v>78</v>
      </c>
      <c r="AY453" s="18" t="s">
        <v>184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8" t="s">
        <v>76</v>
      </c>
      <c r="BK453" s="144">
        <f>ROUND(I453*H453,2)</f>
        <v>0</v>
      </c>
      <c r="BL453" s="18" t="s">
        <v>191</v>
      </c>
      <c r="BM453" s="143" t="s">
        <v>659</v>
      </c>
    </row>
    <row r="454" spans="2:65" s="1" customFormat="1" ht="39">
      <c r="B454" s="33"/>
      <c r="D454" s="145" t="s">
        <v>193</v>
      </c>
      <c r="F454" s="146" t="s">
        <v>660</v>
      </c>
      <c r="I454" s="147"/>
      <c r="L454" s="33"/>
      <c r="M454" s="148"/>
      <c r="T454" s="54"/>
      <c r="AT454" s="18" t="s">
        <v>193</v>
      </c>
      <c r="AU454" s="18" t="s">
        <v>78</v>
      </c>
    </row>
    <row r="455" spans="2:65" s="12" customFormat="1">
      <c r="B455" s="151"/>
      <c r="D455" s="145" t="s">
        <v>197</v>
      </c>
      <c r="E455" s="152" t="s">
        <v>19</v>
      </c>
      <c r="F455" s="153" t="s">
        <v>303</v>
      </c>
      <c r="H455" s="154">
        <v>16</v>
      </c>
      <c r="I455" s="155"/>
      <c r="L455" s="151"/>
      <c r="M455" s="156"/>
      <c r="T455" s="157"/>
      <c r="AT455" s="152" t="s">
        <v>197</v>
      </c>
      <c r="AU455" s="152" t="s">
        <v>78</v>
      </c>
      <c r="AV455" s="12" t="s">
        <v>78</v>
      </c>
      <c r="AW455" s="12" t="s">
        <v>31</v>
      </c>
      <c r="AX455" s="12" t="s">
        <v>76</v>
      </c>
      <c r="AY455" s="152" t="s">
        <v>184</v>
      </c>
    </row>
    <row r="456" spans="2:65" s="1" customFormat="1" ht="21.75" customHeight="1">
      <c r="B456" s="33"/>
      <c r="C456" s="171" t="s">
        <v>661</v>
      </c>
      <c r="D456" s="171" t="s">
        <v>557</v>
      </c>
      <c r="E456" s="172" t="s">
        <v>662</v>
      </c>
      <c r="F456" s="173" t="s">
        <v>663</v>
      </c>
      <c r="G456" s="174" t="s">
        <v>509</v>
      </c>
      <c r="H456" s="175">
        <v>1</v>
      </c>
      <c r="I456" s="176"/>
      <c r="J456" s="177">
        <f>ROUND(I456*H456,2)</f>
        <v>0</v>
      </c>
      <c r="K456" s="173" t="s">
        <v>19</v>
      </c>
      <c r="L456" s="178"/>
      <c r="M456" s="179" t="s">
        <v>19</v>
      </c>
      <c r="N456" s="180" t="s">
        <v>40</v>
      </c>
      <c r="P456" s="141">
        <f>O456*H456</f>
        <v>0</v>
      </c>
      <c r="Q456" s="141">
        <v>0</v>
      </c>
      <c r="R456" s="141">
        <f>Q456*H456</f>
        <v>0</v>
      </c>
      <c r="S456" s="141">
        <v>0</v>
      </c>
      <c r="T456" s="142">
        <f>S456*H456</f>
        <v>0</v>
      </c>
      <c r="AR456" s="143" t="s">
        <v>238</v>
      </c>
      <c r="AT456" s="143" t="s">
        <v>557</v>
      </c>
      <c r="AU456" s="143" t="s">
        <v>78</v>
      </c>
      <c r="AY456" s="18" t="s">
        <v>184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8" t="s">
        <v>76</v>
      </c>
      <c r="BK456" s="144">
        <f>ROUND(I456*H456,2)</f>
        <v>0</v>
      </c>
      <c r="BL456" s="18" t="s">
        <v>191</v>
      </c>
      <c r="BM456" s="143" t="s">
        <v>664</v>
      </c>
    </row>
    <row r="457" spans="2:65" s="1" customFormat="1" ht="39">
      <c r="B457" s="33"/>
      <c r="D457" s="145" t="s">
        <v>193</v>
      </c>
      <c r="F457" s="146" t="s">
        <v>665</v>
      </c>
      <c r="I457" s="147"/>
      <c r="L457" s="33"/>
      <c r="M457" s="148"/>
      <c r="T457" s="54"/>
      <c r="AT457" s="18" t="s">
        <v>193</v>
      </c>
      <c r="AU457" s="18" t="s">
        <v>78</v>
      </c>
    </row>
    <row r="458" spans="2:65" s="1" customFormat="1" ht="21.75" customHeight="1">
      <c r="B458" s="33"/>
      <c r="C458" s="171" t="s">
        <v>666</v>
      </c>
      <c r="D458" s="171" t="s">
        <v>557</v>
      </c>
      <c r="E458" s="172" t="s">
        <v>667</v>
      </c>
      <c r="F458" s="173" t="s">
        <v>668</v>
      </c>
      <c r="G458" s="174" t="s">
        <v>509</v>
      </c>
      <c r="H458" s="175">
        <v>1</v>
      </c>
      <c r="I458" s="176"/>
      <c r="J458" s="177">
        <f>ROUND(I458*H458,2)</f>
        <v>0</v>
      </c>
      <c r="K458" s="173" t="s">
        <v>19</v>
      </c>
      <c r="L458" s="178"/>
      <c r="M458" s="179" t="s">
        <v>19</v>
      </c>
      <c r="N458" s="180" t="s">
        <v>40</v>
      </c>
      <c r="P458" s="141">
        <f>O458*H458</f>
        <v>0</v>
      </c>
      <c r="Q458" s="141">
        <v>0</v>
      </c>
      <c r="R458" s="141">
        <f>Q458*H458</f>
        <v>0</v>
      </c>
      <c r="S458" s="141">
        <v>0</v>
      </c>
      <c r="T458" s="142">
        <f>S458*H458</f>
        <v>0</v>
      </c>
      <c r="AR458" s="143" t="s">
        <v>238</v>
      </c>
      <c r="AT458" s="143" t="s">
        <v>557</v>
      </c>
      <c r="AU458" s="143" t="s">
        <v>78</v>
      </c>
      <c r="AY458" s="18" t="s">
        <v>184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8" t="s">
        <v>76</v>
      </c>
      <c r="BK458" s="144">
        <f>ROUND(I458*H458,2)</f>
        <v>0</v>
      </c>
      <c r="BL458" s="18" t="s">
        <v>191</v>
      </c>
      <c r="BM458" s="143" t="s">
        <v>669</v>
      </c>
    </row>
    <row r="459" spans="2:65" s="1" customFormat="1" ht="39">
      <c r="B459" s="33"/>
      <c r="D459" s="145" t="s">
        <v>193</v>
      </c>
      <c r="F459" s="146" t="s">
        <v>670</v>
      </c>
      <c r="I459" s="147"/>
      <c r="L459" s="33"/>
      <c r="M459" s="148"/>
      <c r="T459" s="54"/>
      <c r="AT459" s="18" t="s">
        <v>193</v>
      </c>
      <c r="AU459" s="18" t="s">
        <v>78</v>
      </c>
    </row>
    <row r="460" spans="2:65" s="1" customFormat="1" ht="21.75" customHeight="1">
      <c r="B460" s="33"/>
      <c r="C460" s="171" t="s">
        <v>671</v>
      </c>
      <c r="D460" s="171" t="s">
        <v>557</v>
      </c>
      <c r="E460" s="172" t="s">
        <v>672</v>
      </c>
      <c r="F460" s="173" t="s">
        <v>673</v>
      </c>
      <c r="G460" s="174" t="s">
        <v>509</v>
      </c>
      <c r="H460" s="175">
        <v>16</v>
      </c>
      <c r="I460" s="176"/>
      <c r="J460" s="177">
        <f>ROUND(I460*H460,2)</f>
        <v>0</v>
      </c>
      <c r="K460" s="173" t="s">
        <v>19</v>
      </c>
      <c r="L460" s="178"/>
      <c r="M460" s="179" t="s">
        <v>19</v>
      </c>
      <c r="N460" s="180" t="s">
        <v>40</v>
      </c>
      <c r="P460" s="141">
        <f>O460*H460</f>
        <v>0</v>
      </c>
      <c r="Q460" s="141">
        <v>0</v>
      </c>
      <c r="R460" s="141">
        <f>Q460*H460</f>
        <v>0</v>
      </c>
      <c r="S460" s="141">
        <v>0</v>
      </c>
      <c r="T460" s="142">
        <f>S460*H460</f>
        <v>0</v>
      </c>
      <c r="AR460" s="143" t="s">
        <v>238</v>
      </c>
      <c r="AT460" s="143" t="s">
        <v>557</v>
      </c>
      <c r="AU460" s="143" t="s">
        <v>78</v>
      </c>
      <c r="AY460" s="18" t="s">
        <v>184</v>
      </c>
      <c r="BE460" s="144">
        <f>IF(N460="základní",J460,0)</f>
        <v>0</v>
      </c>
      <c r="BF460" s="144">
        <f>IF(N460="snížená",J460,0)</f>
        <v>0</v>
      </c>
      <c r="BG460" s="144">
        <f>IF(N460="zákl. přenesená",J460,0)</f>
        <v>0</v>
      </c>
      <c r="BH460" s="144">
        <f>IF(N460="sníž. přenesená",J460,0)</f>
        <v>0</v>
      </c>
      <c r="BI460" s="144">
        <f>IF(N460="nulová",J460,0)</f>
        <v>0</v>
      </c>
      <c r="BJ460" s="18" t="s">
        <v>76</v>
      </c>
      <c r="BK460" s="144">
        <f>ROUND(I460*H460,2)</f>
        <v>0</v>
      </c>
      <c r="BL460" s="18" t="s">
        <v>191</v>
      </c>
      <c r="BM460" s="143" t="s">
        <v>674</v>
      </c>
    </row>
    <row r="461" spans="2:65" s="1" customFormat="1" ht="39">
      <c r="B461" s="33"/>
      <c r="D461" s="145" t="s">
        <v>193</v>
      </c>
      <c r="F461" s="146" t="s">
        <v>675</v>
      </c>
      <c r="I461" s="147"/>
      <c r="L461" s="33"/>
      <c r="M461" s="148"/>
      <c r="T461" s="54"/>
      <c r="AT461" s="18" t="s">
        <v>193</v>
      </c>
      <c r="AU461" s="18" t="s">
        <v>78</v>
      </c>
    </row>
    <row r="462" spans="2:65" s="1" customFormat="1" ht="21.75" customHeight="1">
      <c r="B462" s="33"/>
      <c r="C462" s="171" t="s">
        <v>676</v>
      </c>
      <c r="D462" s="171" t="s">
        <v>557</v>
      </c>
      <c r="E462" s="172" t="s">
        <v>677</v>
      </c>
      <c r="F462" s="173" t="s">
        <v>678</v>
      </c>
      <c r="G462" s="174" t="s">
        <v>509</v>
      </c>
      <c r="H462" s="175">
        <v>1</v>
      </c>
      <c r="I462" s="176"/>
      <c r="J462" s="177">
        <f>ROUND(I462*H462,2)</f>
        <v>0</v>
      </c>
      <c r="K462" s="173" t="s">
        <v>19</v>
      </c>
      <c r="L462" s="178"/>
      <c r="M462" s="179" t="s">
        <v>19</v>
      </c>
      <c r="N462" s="180" t="s">
        <v>40</v>
      </c>
      <c r="P462" s="141">
        <f>O462*H462</f>
        <v>0</v>
      </c>
      <c r="Q462" s="141">
        <v>0</v>
      </c>
      <c r="R462" s="141">
        <f>Q462*H462</f>
        <v>0</v>
      </c>
      <c r="S462" s="141">
        <v>0</v>
      </c>
      <c r="T462" s="142">
        <f>S462*H462</f>
        <v>0</v>
      </c>
      <c r="AR462" s="143" t="s">
        <v>238</v>
      </c>
      <c r="AT462" s="143" t="s">
        <v>557</v>
      </c>
      <c r="AU462" s="143" t="s">
        <v>78</v>
      </c>
      <c r="AY462" s="18" t="s">
        <v>184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8" t="s">
        <v>76</v>
      </c>
      <c r="BK462" s="144">
        <f>ROUND(I462*H462,2)</f>
        <v>0</v>
      </c>
      <c r="BL462" s="18" t="s">
        <v>191</v>
      </c>
      <c r="BM462" s="143" t="s">
        <v>679</v>
      </c>
    </row>
    <row r="463" spans="2:65" s="1" customFormat="1" ht="29.25">
      <c r="B463" s="33"/>
      <c r="D463" s="145" t="s">
        <v>193</v>
      </c>
      <c r="F463" s="146" t="s">
        <v>680</v>
      </c>
      <c r="I463" s="147"/>
      <c r="L463" s="33"/>
      <c r="M463" s="148"/>
      <c r="T463" s="54"/>
      <c r="AT463" s="18" t="s">
        <v>193</v>
      </c>
      <c r="AU463" s="18" t="s">
        <v>78</v>
      </c>
    </row>
    <row r="464" spans="2:65" s="1" customFormat="1" ht="21.75" customHeight="1">
      <c r="B464" s="33"/>
      <c r="C464" s="171" t="s">
        <v>681</v>
      </c>
      <c r="D464" s="171" t="s">
        <v>557</v>
      </c>
      <c r="E464" s="172" t="s">
        <v>682</v>
      </c>
      <c r="F464" s="173" t="s">
        <v>683</v>
      </c>
      <c r="G464" s="174" t="s">
        <v>509</v>
      </c>
      <c r="H464" s="175">
        <v>1</v>
      </c>
      <c r="I464" s="176"/>
      <c r="J464" s="177">
        <f>ROUND(I464*H464,2)</f>
        <v>0</v>
      </c>
      <c r="K464" s="173" t="s">
        <v>19</v>
      </c>
      <c r="L464" s="178"/>
      <c r="M464" s="179" t="s">
        <v>19</v>
      </c>
      <c r="N464" s="180" t="s">
        <v>40</v>
      </c>
      <c r="P464" s="141">
        <f>O464*H464</f>
        <v>0</v>
      </c>
      <c r="Q464" s="141">
        <v>0</v>
      </c>
      <c r="R464" s="141">
        <f>Q464*H464</f>
        <v>0</v>
      </c>
      <c r="S464" s="141">
        <v>0</v>
      </c>
      <c r="T464" s="142">
        <f>S464*H464</f>
        <v>0</v>
      </c>
      <c r="AR464" s="143" t="s">
        <v>238</v>
      </c>
      <c r="AT464" s="143" t="s">
        <v>557</v>
      </c>
      <c r="AU464" s="143" t="s">
        <v>78</v>
      </c>
      <c r="AY464" s="18" t="s">
        <v>184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8" t="s">
        <v>76</v>
      </c>
      <c r="BK464" s="144">
        <f>ROUND(I464*H464,2)</f>
        <v>0</v>
      </c>
      <c r="BL464" s="18" t="s">
        <v>191</v>
      </c>
      <c r="BM464" s="143" t="s">
        <v>684</v>
      </c>
    </row>
    <row r="465" spans="2:65" s="1" customFormat="1" ht="29.25">
      <c r="B465" s="33"/>
      <c r="D465" s="145" t="s">
        <v>193</v>
      </c>
      <c r="F465" s="146" t="s">
        <v>685</v>
      </c>
      <c r="I465" s="147"/>
      <c r="L465" s="33"/>
      <c r="M465" s="148"/>
      <c r="T465" s="54"/>
      <c r="AT465" s="18" t="s">
        <v>193</v>
      </c>
      <c r="AU465" s="18" t="s">
        <v>78</v>
      </c>
    </row>
    <row r="466" spans="2:65" s="1" customFormat="1" ht="16.5" customHeight="1">
      <c r="B466" s="33"/>
      <c r="C466" s="132" t="s">
        <v>686</v>
      </c>
      <c r="D466" s="132" t="s">
        <v>186</v>
      </c>
      <c r="E466" s="133" t="s">
        <v>687</v>
      </c>
      <c r="F466" s="134" t="s">
        <v>688</v>
      </c>
      <c r="G466" s="135" t="s">
        <v>189</v>
      </c>
      <c r="H466" s="136">
        <v>7.6779999999999999</v>
      </c>
      <c r="I466" s="137"/>
      <c r="J466" s="138">
        <f>ROUND(I466*H466,2)</f>
        <v>0</v>
      </c>
      <c r="K466" s="134" t="s">
        <v>190</v>
      </c>
      <c r="L466" s="33"/>
      <c r="M466" s="139" t="s">
        <v>19</v>
      </c>
      <c r="N466" s="140" t="s">
        <v>40</v>
      </c>
      <c r="P466" s="141">
        <f>O466*H466</f>
        <v>0</v>
      </c>
      <c r="Q466" s="141">
        <v>2.5019399999999998</v>
      </c>
      <c r="R466" s="141">
        <f>Q466*H466</f>
        <v>19.209895319999998</v>
      </c>
      <c r="S466" s="141">
        <v>0</v>
      </c>
      <c r="T466" s="142">
        <f>S466*H466</f>
        <v>0</v>
      </c>
      <c r="AR466" s="143" t="s">
        <v>191</v>
      </c>
      <c r="AT466" s="143" t="s">
        <v>186</v>
      </c>
      <c r="AU466" s="143" t="s">
        <v>78</v>
      </c>
      <c r="AY466" s="18" t="s">
        <v>184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8" t="s">
        <v>76</v>
      </c>
      <c r="BK466" s="144">
        <f>ROUND(I466*H466,2)</f>
        <v>0</v>
      </c>
      <c r="BL466" s="18" t="s">
        <v>191</v>
      </c>
      <c r="BM466" s="143" t="s">
        <v>689</v>
      </c>
    </row>
    <row r="467" spans="2:65" s="1" customFormat="1" ht="29.25">
      <c r="B467" s="33"/>
      <c r="D467" s="145" t="s">
        <v>193</v>
      </c>
      <c r="F467" s="146" t="s">
        <v>690</v>
      </c>
      <c r="I467" s="147"/>
      <c r="L467" s="33"/>
      <c r="M467" s="148"/>
      <c r="T467" s="54"/>
      <c r="AT467" s="18" t="s">
        <v>193</v>
      </c>
      <c r="AU467" s="18" t="s">
        <v>78</v>
      </c>
    </row>
    <row r="468" spans="2:65" s="1" customFormat="1">
      <c r="B468" s="33"/>
      <c r="D468" s="149" t="s">
        <v>195</v>
      </c>
      <c r="F468" s="150" t="s">
        <v>691</v>
      </c>
      <c r="I468" s="147"/>
      <c r="L468" s="33"/>
      <c r="M468" s="148"/>
      <c r="T468" s="54"/>
      <c r="AT468" s="18" t="s">
        <v>195</v>
      </c>
      <c r="AU468" s="18" t="s">
        <v>78</v>
      </c>
    </row>
    <row r="469" spans="2:65" s="12" customFormat="1">
      <c r="B469" s="151"/>
      <c r="D469" s="145" t="s">
        <v>197</v>
      </c>
      <c r="E469" s="152" t="s">
        <v>19</v>
      </c>
      <c r="F469" s="153" t="s">
        <v>692</v>
      </c>
      <c r="H469" s="154">
        <v>2.448</v>
      </c>
      <c r="I469" s="155"/>
      <c r="L469" s="151"/>
      <c r="M469" s="156"/>
      <c r="T469" s="157"/>
      <c r="AT469" s="152" t="s">
        <v>197</v>
      </c>
      <c r="AU469" s="152" t="s">
        <v>78</v>
      </c>
      <c r="AV469" s="12" t="s">
        <v>78</v>
      </c>
      <c r="AW469" s="12" t="s">
        <v>31</v>
      </c>
      <c r="AX469" s="12" t="s">
        <v>69</v>
      </c>
      <c r="AY469" s="152" t="s">
        <v>184</v>
      </c>
    </row>
    <row r="470" spans="2:65" s="12" customFormat="1">
      <c r="B470" s="151"/>
      <c r="D470" s="145" t="s">
        <v>197</v>
      </c>
      <c r="E470" s="152" t="s">
        <v>19</v>
      </c>
      <c r="F470" s="153" t="s">
        <v>693</v>
      </c>
      <c r="H470" s="154">
        <v>0.86399999999999999</v>
      </c>
      <c r="I470" s="155"/>
      <c r="L470" s="151"/>
      <c r="M470" s="156"/>
      <c r="T470" s="157"/>
      <c r="AT470" s="152" t="s">
        <v>197</v>
      </c>
      <c r="AU470" s="152" t="s">
        <v>78</v>
      </c>
      <c r="AV470" s="12" t="s">
        <v>78</v>
      </c>
      <c r="AW470" s="12" t="s">
        <v>31</v>
      </c>
      <c r="AX470" s="12" t="s">
        <v>69</v>
      </c>
      <c r="AY470" s="152" t="s">
        <v>184</v>
      </c>
    </row>
    <row r="471" spans="2:65" s="12" customFormat="1">
      <c r="B471" s="151"/>
      <c r="D471" s="145" t="s">
        <v>197</v>
      </c>
      <c r="E471" s="152" t="s">
        <v>19</v>
      </c>
      <c r="F471" s="153" t="s">
        <v>694</v>
      </c>
      <c r="H471" s="154">
        <v>0.56999999999999995</v>
      </c>
      <c r="I471" s="155"/>
      <c r="L471" s="151"/>
      <c r="M471" s="156"/>
      <c r="T471" s="157"/>
      <c r="AT471" s="152" t="s">
        <v>197</v>
      </c>
      <c r="AU471" s="152" t="s">
        <v>78</v>
      </c>
      <c r="AV471" s="12" t="s">
        <v>78</v>
      </c>
      <c r="AW471" s="12" t="s">
        <v>31</v>
      </c>
      <c r="AX471" s="12" t="s">
        <v>69</v>
      </c>
      <c r="AY471" s="152" t="s">
        <v>184</v>
      </c>
    </row>
    <row r="472" spans="2:65" s="12" customFormat="1">
      <c r="B472" s="151"/>
      <c r="D472" s="145" t="s">
        <v>197</v>
      </c>
      <c r="E472" s="152" t="s">
        <v>19</v>
      </c>
      <c r="F472" s="153" t="s">
        <v>695</v>
      </c>
      <c r="H472" s="154">
        <v>1.032</v>
      </c>
      <c r="I472" s="155"/>
      <c r="L472" s="151"/>
      <c r="M472" s="156"/>
      <c r="T472" s="157"/>
      <c r="AT472" s="152" t="s">
        <v>197</v>
      </c>
      <c r="AU472" s="152" t="s">
        <v>78</v>
      </c>
      <c r="AV472" s="12" t="s">
        <v>78</v>
      </c>
      <c r="AW472" s="12" t="s">
        <v>31</v>
      </c>
      <c r="AX472" s="12" t="s">
        <v>69</v>
      </c>
      <c r="AY472" s="152" t="s">
        <v>184</v>
      </c>
    </row>
    <row r="473" spans="2:65" s="15" customFormat="1">
      <c r="B473" s="182"/>
      <c r="D473" s="145" t="s">
        <v>197</v>
      </c>
      <c r="E473" s="183" t="s">
        <v>19</v>
      </c>
      <c r="F473" s="184" t="s">
        <v>696</v>
      </c>
      <c r="H473" s="185">
        <v>4.9139999999999997</v>
      </c>
      <c r="I473" s="186"/>
      <c r="L473" s="182"/>
      <c r="M473" s="187"/>
      <c r="T473" s="188"/>
      <c r="AT473" s="183" t="s">
        <v>197</v>
      </c>
      <c r="AU473" s="183" t="s">
        <v>78</v>
      </c>
      <c r="AV473" s="15" t="s">
        <v>206</v>
      </c>
      <c r="AW473" s="15" t="s">
        <v>31</v>
      </c>
      <c r="AX473" s="15" t="s">
        <v>69</v>
      </c>
      <c r="AY473" s="183" t="s">
        <v>184</v>
      </c>
    </row>
    <row r="474" spans="2:65" s="12" customFormat="1">
      <c r="B474" s="151"/>
      <c r="D474" s="145" t="s">
        <v>197</v>
      </c>
      <c r="E474" s="152" t="s">
        <v>19</v>
      </c>
      <c r="F474" s="153" t="s">
        <v>697</v>
      </c>
      <c r="H474" s="154">
        <v>1.224</v>
      </c>
      <c r="I474" s="155"/>
      <c r="L474" s="151"/>
      <c r="M474" s="156"/>
      <c r="T474" s="157"/>
      <c r="AT474" s="152" t="s">
        <v>197</v>
      </c>
      <c r="AU474" s="152" t="s">
        <v>78</v>
      </c>
      <c r="AV474" s="12" t="s">
        <v>78</v>
      </c>
      <c r="AW474" s="12" t="s">
        <v>31</v>
      </c>
      <c r="AX474" s="12" t="s">
        <v>69</v>
      </c>
      <c r="AY474" s="152" t="s">
        <v>184</v>
      </c>
    </row>
    <row r="475" spans="2:65" s="12" customFormat="1">
      <c r="B475" s="151"/>
      <c r="D475" s="145" t="s">
        <v>197</v>
      </c>
      <c r="E475" s="152" t="s">
        <v>19</v>
      </c>
      <c r="F475" s="153" t="s">
        <v>698</v>
      </c>
      <c r="H475" s="154">
        <v>0.84</v>
      </c>
      <c r="I475" s="155"/>
      <c r="L475" s="151"/>
      <c r="M475" s="156"/>
      <c r="T475" s="157"/>
      <c r="AT475" s="152" t="s">
        <v>197</v>
      </c>
      <c r="AU475" s="152" t="s">
        <v>78</v>
      </c>
      <c r="AV475" s="12" t="s">
        <v>78</v>
      </c>
      <c r="AW475" s="12" t="s">
        <v>31</v>
      </c>
      <c r="AX475" s="12" t="s">
        <v>69</v>
      </c>
      <c r="AY475" s="152" t="s">
        <v>184</v>
      </c>
    </row>
    <row r="476" spans="2:65" s="12" customFormat="1">
      <c r="B476" s="151"/>
      <c r="D476" s="145" t="s">
        <v>197</v>
      </c>
      <c r="E476" s="152" t="s">
        <v>19</v>
      </c>
      <c r="F476" s="153" t="s">
        <v>699</v>
      </c>
      <c r="H476" s="154">
        <v>0.7</v>
      </c>
      <c r="I476" s="155"/>
      <c r="L476" s="151"/>
      <c r="M476" s="156"/>
      <c r="T476" s="157"/>
      <c r="AT476" s="152" t="s">
        <v>197</v>
      </c>
      <c r="AU476" s="152" t="s">
        <v>78</v>
      </c>
      <c r="AV476" s="12" t="s">
        <v>78</v>
      </c>
      <c r="AW476" s="12" t="s">
        <v>31</v>
      </c>
      <c r="AX476" s="12" t="s">
        <v>69</v>
      </c>
      <c r="AY476" s="152" t="s">
        <v>184</v>
      </c>
    </row>
    <row r="477" spans="2:65" s="15" customFormat="1">
      <c r="B477" s="182"/>
      <c r="D477" s="145" t="s">
        <v>197</v>
      </c>
      <c r="E477" s="183" t="s">
        <v>19</v>
      </c>
      <c r="F477" s="184" t="s">
        <v>696</v>
      </c>
      <c r="H477" s="185">
        <v>2.7639999999999998</v>
      </c>
      <c r="I477" s="186"/>
      <c r="L477" s="182"/>
      <c r="M477" s="187"/>
      <c r="T477" s="188"/>
      <c r="AT477" s="183" t="s">
        <v>197</v>
      </c>
      <c r="AU477" s="183" t="s">
        <v>78</v>
      </c>
      <c r="AV477" s="15" t="s">
        <v>206</v>
      </c>
      <c r="AW477" s="15" t="s">
        <v>31</v>
      </c>
      <c r="AX477" s="15" t="s">
        <v>69</v>
      </c>
      <c r="AY477" s="183" t="s">
        <v>184</v>
      </c>
    </row>
    <row r="478" spans="2:65" s="13" customFormat="1">
      <c r="B478" s="158"/>
      <c r="D478" s="145" t="s">
        <v>197</v>
      </c>
      <c r="E478" s="159" t="s">
        <v>19</v>
      </c>
      <c r="F478" s="160" t="s">
        <v>205</v>
      </c>
      <c r="H478" s="161">
        <v>7.6779999999999999</v>
      </c>
      <c r="I478" s="162"/>
      <c r="L478" s="158"/>
      <c r="M478" s="163"/>
      <c r="T478" s="164"/>
      <c r="AT478" s="159" t="s">
        <v>197</v>
      </c>
      <c r="AU478" s="159" t="s">
        <v>78</v>
      </c>
      <c r="AV478" s="13" t="s">
        <v>191</v>
      </c>
      <c r="AW478" s="13" t="s">
        <v>31</v>
      </c>
      <c r="AX478" s="13" t="s">
        <v>76</v>
      </c>
      <c r="AY478" s="159" t="s">
        <v>184</v>
      </c>
    </row>
    <row r="479" spans="2:65" s="1" customFormat="1" ht="24.2" customHeight="1">
      <c r="B479" s="33"/>
      <c r="C479" s="132" t="s">
        <v>700</v>
      </c>
      <c r="D479" s="132" t="s">
        <v>186</v>
      </c>
      <c r="E479" s="133" t="s">
        <v>701</v>
      </c>
      <c r="F479" s="134" t="s">
        <v>702</v>
      </c>
      <c r="G479" s="135" t="s">
        <v>345</v>
      </c>
      <c r="H479" s="136">
        <v>59.56</v>
      </c>
      <c r="I479" s="137"/>
      <c r="J479" s="138">
        <f>ROUND(I479*H479,2)</f>
        <v>0</v>
      </c>
      <c r="K479" s="134" t="s">
        <v>190</v>
      </c>
      <c r="L479" s="33"/>
      <c r="M479" s="139" t="s">
        <v>19</v>
      </c>
      <c r="N479" s="140" t="s">
        <v>40</v>
      </c>
      <c r="P479" s="141">
        <f>O479*H479</f>
        <v>0</v>
      </c>
      <c r="Q479" s="141">
        <v>4.6499999999999996E-3</v>
      </c>
      <c r="R479" s="141">
        <f>Q479*H479</f>
        <v>0.27695399999999998</v>
      </c>
      <c r="S479" s="141">
        <v>0</v>
      </c>
      <c r="T479" s="142">
        <f>S479*H479</f>
        <v>0</v>
      </c>
      <c r="AR479" s="143" t="s">
        <v>191</v>
      </c>
      <c r="AT479" s="143" t="s">
        <v>186</v>
      </c>
      <c r="AU479" s="143" t="s">
        <v>78</v>
      </c>
      <c r="AY479" s="18" t="s">
        <v>184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8" t="s">
        <v>76</v>
      </c>
      <c r="BK479" s="144">
        <f>ROUND(I479*H479,2)</f>
        <v>0</v>
      </c>
      <c r="BL479" s="18" t="s">
        <v>191</v>
      </c>
      <c r="BM479" s="143" t="s">
        <v>703</v>
      </c>
    </row>
    <row r="480" spans="2:65" s="1" customFormat="1" ht="19.5">
      <c r="B480" s="33"/>
      <c r="D480" s="145" t="s">
        <v>193</v>
      </c>
      <c r="F480" s="146" t="s">
        <v>704</v>
      </c>
      <c r="I480" s="147"/>
      <c r="L480" s="33"/>
      <c r="M480" s="148"/>
      <c r="T480" s="54"/>
      <c r="AT480" s="18" t="s">
        <v>193</v>
      </c>
      <c r="AU480" s="18" t="s">
        <v>78</v>
      </c>
    </row>
    <row r="481" spans="2:65" s="1" customFormat="1">
      <c r="B481" s="33"/>
      <c r="D481" s="149" t="s">
        <v>195</v>
      </c>
      <c r="F481" s="150" t="s">
        <v>705</v>
      </c>
      <c r="I481" s="147"/>
      <c r="L481" s="33"/>
      <c r="M481" s="148"/>
      <c r="T481" s="54"/>
      <c r="AT481" s="18" t="s">
        <v>195</v>
      </c>
      <c r="AU481" s="18" t="s">
        <v>78</v>
      </c>
    </row>
    <row r="482" spans="2:65" s="12" customFormat="1">
      <c r="B482" s="151"/>
      <c r="D482" s="145" t="s">
        <v>197</v>
      </c>
      <c r="E482" s="152" t="s">
        <v>19</v>
      </c>
      <c r="F482" s="153" t="s">
        <v>706</v>
      </c>
      <c r="H482" s="154">
        <v>16.32</v>
      </c>
      <c r="I482" s="155"/>
      <c r="L482" s="151"/>
      <c r="M482" s="156"/>
      <c r="T482" s="157"/>
      <c r="AT482" s="152" t="s">
        <v>197</v>
      </c>
      <c r="AU482" s="152" t="s">
        <v>78</v>
      </c>
      <c r="AV482" s="12" t="s">
        <v>78</v>
      </c>
      <c r="AW482" s="12" t="s">
        <v>31</v>
      </c>
      <c r="AX482" s="12" t="s">
        <v>69</v>
      </c>
      <c r="AY482" s="152" t="s">
        <v>184</v>
      </c>
    </row>
    <row r="483" spans="2:65" s="12" customFormat="1">
      <c r="B483" s="151"/>
      <c r="D483" s="145" t="s">
        <v>197</v>
      </c>
      <c r="E483" s="152" t="s">
        <v>19</v>
      </c>
      <c r="F483" s="153" t="s">
        <v>707</v>
      </c>
      <c r="H483" s="154">
        <v>7.92</v>
      </c>
      <c r="I483" s="155"/>
      <c r="L483" s="151"/>
      <c r="M483" s="156"/>
      <c r="T483" s="157"/>
      <c r="AT483" s="152" t="s">
        <v>197</v>
      </c>
      <c r="AU483" s="152" t="s">
        <v>78</v>
      </c>
      <c r="AV483" s="12" t="s">
        <v>78</v>
      </c>
      <c r="AW483" s="12" t="s">
        <v>31</v>
      </c>
      <c r="AX483" s="12" t="s">
        <v>69</v>
      </c>
      <c r="AY483" s="152" t="s">
        <v>184</v>
      </c>
    </row>
    <row r="484" spans="2:65" s="12" customFormat="1">
      <c r="B484" s="151"/>
      <c r="D484" s="145" t="s">
        <v>197</v>
      </c>
      <c r="E484" s="152" t="s">
        <v>19</v>
      </c>
      <c r="F484" s="153" t="s">
        <v>708</v>
      </c>
      <c r="H484" s="154">
        <v>4.18</v>
      </c>
      <c r="I484" s="155"/>
      <c r="L484" s="151"/>
      <c r="M484" s="156"/>
      <c r="T484" s="157"/>
      <c r="AT484" s="152" t="s">
        <v>197</v>
      </c>
      <c r="AU484" s="152" t="s">
        <v>78</v>
      </c>
      <c r="AV484" s="12" t="s">
        <v>78</v>
      </c>
      <c r="AW484" s="12" t="s">
        <v>31</v>
      </c>
      <c r="AX484" s="12" t="s">
        <v>69</v>
      </c>
      <c r="AY484" s="152" t="s">
        <v>184</v>
      </c>
    </row>
    <row r="485" spans="2:65" s="12" customFormat="1">
      <c r="B485" s="151"/>
      <c r="D485" s="145" t="s">
        <v>197</v>
      </c>
      <c r="E485" s="152" t="s">
        <v>19</v>
      </c>
      <c r="F485" s="153" t="s">
        <v>709</v>
      </c>
      <c r="H485" s="154">
        <v>6.82</v>
      </c>
      <c r="I485" s="155"/>
      <c r="L485" s="151"/>
      <c r="M485" s="156"/>
      <c r="T485" s="157"/>
      <c r="AT485" s="152" t="s">
        <v>197</v>
      </c>
      <c r="AU485" s="152" t="s">
        <v>78</v>
      </c>
      <c r="AV485" s="12" t="s">
        <v>78</v>
      </c>
      <c r="AW485" s="12" t="s">
        <v>31</v>
      </c>
      <c r="AX485" s="12" t="s">
        <v>69</v>
      </c>
      <c r="AY485" s="152" t="s">
        <v>184</v>
      </c>
    </row>
    <row r="486" spans="2:65" s="15" customFormat="1">
      <c r="B486" s="182"/>
      <c r="D486" s="145" t="s">
        <v>197</v>
      </c>
      <c r="E486" s="183" t="s">
        <v>19</v>
      </c>
      <c r="F486" s="184" t="s">
        <v>696</v>
      </c>
      <c r="H486" s="185">
        <v>35.24</v>
      </c>
      <c r="I486" s="186"/>
      <c r="L486" s="182"/>
      <c r="M486" s="187"/>
      <c r="T486" s="188"/>
      <c r="AT486" s="183" t="s">
        <v>197</v>
      </c>
      <c r="AU486" s="183" t="s">
        <v>78</v>
      </c>
      <c r="AV486" s="15" t="s">
        <v>206</v>
      </c>
      <c r="AW486" s="15" t="s">
        <v>31</v>
      </c>
      <c r="AX486" s="15" t="s">
        <v>69</v>
      </c>
      <c r="AY486" s="183" t="s">
        <v>184</v>
      </c>
    </row>
    <row r="487" spans="2:65" s="12" customFormat="1">
      <c r="B487" s="151"/>
      <c r="D487" s="145" t="s">
        <v>197</v>
      </c>
      <c r="E487" s="152" t="s">
        <v>19</v>
      </c>
      <c r="F487" s="153" t="s">
        <v>710</v>
      </c>
      <c r="H487" s="154">
        <v>11.22</v>
      </c>
      <c r="I487" s="155"/>
      <c r="L487" s="151"/>
      <c r="M487" s="156"/>
      <c r="T487" s="157"/>
      <c r="AT487" s="152" t="s">
        <v>197</v>
      </c>
      <c r="AU487" s="152" t="s">
        <v>78</v>
      </c>
      <c r="AV487" s="12" t="s">
        <v>78</v>
      </c>
      <c r="AW487" s="12" t="s">
        <v>31</v>
      </c>
      <c r="AX487" s="12" t="s">
        <v>69</v>
      </c>
      <c r="AY487" s="152" t="s">
        <v>184</v>
      </c>
    </row>
    <row r="488" spans="2:65" s="12" customFormat="1">
      <c r="B488" s="151"/>
      <c r="D488" s="145" t="s">
        <v>197</v>
      </c>
      <c r="E488" s="152" t="s">
        <v>19</v>
      </c>
      <c r="F488" s="153" t="s">
        <v>711</v>
      </c>
      <c r="H488" s="154">
        <v>7.7</v>
      </c>
      <c r="I488" s="155"/>
      <c r="L488" s="151"/>
      <c r="M488" s="156"/>
      <c r="T488" s="157"/>
      <c r="AT488" s="152" t="s">
        <v>197</v>
      </c>
      <c r="AU488" s="152" t="s">
        <v>78</v>
      </c>
      <c r="AV488" s="12" t="s">
        <v>78</v>
      </c>
      <c r="AW488" s="12" t="s">
        <v>31</v>
      </c>
      <c r="AX488" s="12" t="s">
        <v>69</v>
      </c>
      <c r="AY488" s="152" t="s">
        <v>184</v>
      </c>
    </row>
    <row r="489" spans="2:65" s="12" customFormat="1">
      <c r="B489" s="151"/>
      <c r="D489" s="145" t="s">
        <v>197</v>
      </c>
      <c r="E489" s="152" t="s">
        <v>19</v>
      </c>
      <c r="F489" s="153" t="s">
        <v>712</v>
      </c>
      <c r="H489" s="154">
        <v>5.4</v>
      </c>
      <c r="I489" s="155"/>
      <c r="L489" s="151"/>
      <c r="M489" s="156"/>
      <c r="T489" s="157"/>
      <c r="AT489" s="152" t="s">
        <v>197</v>
      </c>
      <c r="AU489" s="152" t="s">
        <v>78</v>
      </c>
      <c r="AV489" s="12" t="s">
        <v>78</v>
      </c>
      <c r="AW489" s="12" t="s">
        <v>31</v>
      </c>
      <c r="AX489" s="12" t="s">
        <v>69</v>
      </c>
      <c r="AY489" s="152" t="s">
        <v>184</v>
      </c>
    </row>
    <row r="490" spans="2:65" s="15" customFormat="1">
      <c r="B490" s="182"/>
      <c r="D490" s="145" t="s">
        <v>197</v>
      </c>
      <c r="E490" s="183" t="s">
        <v>19</v>
      </c>
      <c r="F490" s="184" t="s">
        <v>696</v>
      </c>
      <c r="H490" s="185">
        <v>24.32</v>
      </c>
      <c r="I490" s="186"/>
      <c r="L490" s="182"/>
      <c r="M490" s="187"/>
      <c r="T490" s="188"/>
      <c r="AT490" s="183" t="s">
        <v>197</v>
      </c>
      <c r="AU490" s="183" t="s">
        <v>78</v>
      </c>
      <c r="AV490" s="15" t="s">
        <v>206</v>
      </c>
      <c r="AW490" s="15" t="s">
        <v>31</v>
      </c>
      <c r="AX490" s="15" t="s">
        <v>69</v>
      </c>
      <c r="AY490" s="183" t="s">
        <v>184</v>
      </c>
    </row>
    <row r="491" spans="2:65" s="13" customFormat="1">
      <c r="B491" s="158"/>
      <c r="D491" s="145" t="s">
        <v>197</v>
      </c>
      <c r="E491" s="159" t="s">
        <v>19</v>
      </c>
      <c r="F491" s="160" t="s">
        <v>205</v>
      </c>
      <c r="H491" s="161">
        <v>59.56</v>
      </c>
      <c r="I491" s="162"/>
      <c r="L491" s="158"/>
      <c r="M491" s="163"/>
      <c r="T491" s="164"/>
      <c r="AT491" s="159" t="s">
        <v>197</v>
      </c>
      <c r="AU491" s="159" t="s">
        <v>78</v>
      </c>
      <c r="AV491" s="13" t="s">
        <v>191</v>
      </c>
      <c r="AW491" s="13" t="s">
        <v>31</v>
      </c>
      <c r="AX491" s="13" t="s">
        <v>76</v>
      </c>
      <c r="AY491" s="159" t="s">
        <v>184</v>
      </c>
    </row>
    <row r="492" spans="2:65" s="1" customFormat="1" ht="24.2" customHeight="1">
      <c r="B492" s="33"/>
      <c r="C492" s="132" t="s">
        <v>713</v>
      </c>
      <c r="D492" s="132" t="s">
        <v>186</v>
      </c>
      <c r="E492" s="133" t="s">
        <v>714</v>
      </c>
      <c r="F492" s="134" t="s">
        <v>715</v>
      </c>
      <c r="G492" s="135" t="s">
        <v>345</v>
      </c>
      <c r="H492" s="136">
        <v>59.56</v>
      </c>
      <c r="I492" s="137"/>
      <c r="J492" s="138">
        <f>ROUND(I492*H492,2)</f>
        <v>0</v>
      </c>
      <c r="K492" s="134" t="s">
        <v>190</v>
      </c>
      <c r="L492" s="33"/>
      <c r="M492" s="139" t="s">
        <v>19</v>
      </c>
      <c r="N492" s="140" t="s">
        <v>40</v>
      </c>
      <c r="P492" s="141">
        <f>O492*H492</f>
        <v>0</v>
      </c>
      <c r="Q492" s="141">
        <v>0</v>
      </c>
      <c r="R492" s="141">
        <f>Q492*H492</f>
        <v>0</v>
      </c>
      <c r="S492" s="141">
        <v>0</v>
      </c>
      <c r="T492" s="142">
        <f>S492*H492</f>
        <v>0</v>
      </c>
      <c r="AR492" s="143" t="s">
        <v>191</v>
      </c>
      <c r="AT492" s="143" t="s">
        <v>186</v>
      </c>
      <c r="AU492" s="143" t="s">
        <v>78</v>
      </c>
      <c r="AY492" s="18" t="s">
        <v>184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8" t="s">
        <v>76</v>
      </c>
      <c r="BK492" s="144">
        <f>ROUND(I492*H492,2)</f>
        <v>0</v>
      </c>
      <c r="BL492" s="18" t="s">
        <v>191</v>
      </c>
      <c r="BM492" s="143" t="s">
        <v>716</v>
      </c>
    </row>
    <row r="493" spans="2:65" s="1" customFormat="1" ht="19.5">
      <c r="B493" s="33"/>
      <c r="D493" s="145" t="s">
        <v>193</v>
      </c>
      <c r="F493" s="146" t="s">
        <v>717</v>
      </c>
      <c r="I493" s="147"/>
      <c r="L493" s="33"/>
      <c r="M493" s="148"/>
      <c r="T493" s="54"/>
      <c r="AT493" s="18" t="s">
        <v>193</v>
      </c>
      <c r="AU493" s="18" t="s">
        <v>78</v>
      </c>
    </row>
    <row r="494" spans="2:65" s="1" customFormat="1">
      <c r="B494" s="33"/>
      <c r="D494" s="149" t="s">
        <v>195</v>
      </c>
      <c r="F494" s="150" t="s">
        <v>718</v>
      </c>
      <c r="I494" s="147"/>
      <c r="L494" s="33"/>
      <c r="M494" s="148"/>
      <c r="T494" s="54"/>
      <c r="AT494" s="18" t="s">
        <v>195</v>
      </c>
      <c r="AU494" s="18" t="s">
        <v>78</v>
      </c>
    </row>
    <row r="495" spans="2:65" s="12" customFormat="1">
      <c r="B495" s="151"/>
      <c r="D495" s="145" t="s">
        <v>197</v>
      </c>
      <c r="E495" s="152" t="s">
        <v>19</v>
      </c>
      <c r="F495" s="153" t="s">
        <v>719</v>
      </c>
      <c r="H495" s="154">
        <v>59.56</v>
      </c>
      <c r="I495" s="155"/>
      <c r="L495" s="151"/>
      <c r="M495" s="156"/>
      <c r="T495" s="157"/>
      <c r="AT495" s="152" t="s">
        <v>197</v>
      </c>
      <c r="AU495" s="152" t="s">
        <v>78</v>
      </c>
      <c r="AV495" s="12" t="s">
        <v>78</v>
      </c>
      <c r="AW495" s="12" t="s">
        <v>31</v>
      </c>
      <c r="AX495" s="12" t="s">
        <v>76</v>
      </c>
      <c r="AY495" s="152" t="s">
        <v>184</v>
      </c>
    </row>
    <row r="496" spans="2:65" s="1" customFormat="1" ht="33" customHeight="1">
      <c r="B496" s="33"/>
      <c r="C496" s="132" t="s">
        <v>720</v>
      </c>
      <c r="D496" s="132" t="s">
        <v>186</v>
      </c>
      <c r="E496" s="133" t="s">
        <v>721</v>
      </c>
      <c r="F496" s="134" t="s">
        <v>722</v>
      </c>
      <c r="G496" s="135" t="s">
        <v>345</v>
      </c>
      <c r="H496" s="136">
        <v>15.88</v>
      </c>
      <c r="I496" s="137"/>
      <c r="J496" s="138">
        <f>ROUND(I496*H496,2)</f>
        <v>0</v>
      </c>
      <c r="K496" s="134" t="s">
        <v>190</v>
      </c>
      <c r="L496" s="33"/>
      <c r="M496" s="139" t="s">
        <v>19</v>
      </c>
      <c r="N496" s="140" t="s">
        <v>40</v>
      </c>
      <c r="P496" s="141">
        <f>O496*H496</f>
        <v>0</v>
      </c>
      <c r="Q496" s="141">
        <v>1.6100000000000001E-3</v>
      </c>
      <c r="R496" s="141">
        <f>Q496*H496</f>
        <v>2.5566800000000004E-2</v>
      </c>
      <c r="S496" s="141">
        <v>0</v>
      </c>
      <c r="T496" s="142">
        <f>S496*H496</f>
        <v>0</v>
      </c>
      <c r="AR496" s="143" t="s">
        <v>191</v>
      </c>
      <c r="AT496" s="143" t="s">
        <v>186</v>
      </c>
      <c r="AU496" s="143" t="s">
        <v>78</v>
      </c>
      <c r="AY496" s="18" t="s">
        <v>184</v>
      </c>
      <c r="BE496" s="144">
        <f>IF(N496="základní",J496,0)</f>
        <v>0</v>
      </c>
      <c r="BF496" s="144">
        <f>IF(N496="snížená",J496,0)</f>
        <v>0</v>
      </c>
      <c r="BG496" s="144">
        <f>IF(N496="zákl. přenesená",J496,0)</f>
        <v>0</v>
      </c>
      <c r="BH496" s="144">
        <f>IF(N496="sníž. přenesená",J496,0)</f>
        <v>0</v>
      </c>
      <c r="BI496" s="144">
        <f>IF(N496="nulová",J496,0)</f>
        <v>0</v>
      </c>
      <c r="BJ496" s="18" t="s">
        <v>76</v>
      </c>
      <c r="BK496" s="144">
        <f>ROUND(I496*H496,2)</f>
        <v>0</v>
      </c>
      <c r="BL496" s="18" t="s">
        <v>191</v>
      </c>
      <c r="BM496" s="143" t="s">
        <v>723</v>
      </c>
    </row>
    <row r="497" spans="2:65" s="1" customFormat="1" ht="19.5">
      <c r="B497" s="33"/>
      <c r="D497" s="145" t="s">
        <v>193</v>
      </c>
      <c r="F497" s="146" t="s">
        <v>724</v>
      </c>
      <c r="I497" s="147"/>
      <c r="L497" s="33"/>
      <c r="M497" s="148"/>
      <c r="T497" s="54"/>
      <c r="AT497" s="18" t="s">
        <v>193</v>
      </c>
      <c r="AU497" s="18" t="s">
        <v>78</v>
      </c>
    </row>
    <row r="498" spans="2:65" s="1" customFormat="1">
      <c r="B498" s="33"/>
      <c r="D498" s="149" t="s">
        <v>195</v>
      </c>
      <c r="F498" s="150" t="s">
        <v>725</v>
      </c>
      <c r="I498" s="147"/>
      <c r="L498" s="33"/>
      <c r="M498" s="148"/>
      <c r="T498" s="54"/>
      <c r="AT498" s="18" t="s">
        <v>195</v>
      </c>
      <c r="AU498" s="18" t="s">
        <v>78</v>
      </c>
    </row>
    <row r="499" spans="2:65" s="12" customFormat="1">
      <c r="B499" s="151"/>
      <c r="D499" s="145" t="s">
        <v>197</v>
      </c>
      <c r="E499" s="152" t="s">
        <v>19</v>
      </c>
      <c r="F499" s="153" t="s">
        <v>726</v>
      </c>
      <c r="H499" s="154">
        <v>4.08</v>
      </c>
      <c r="I499" s="155"/>
      <c r="L499" s="151"/>
      <c r="M499" s="156"/>
      <c r="T499" s="157"/>
      <c r="AT499" s="152" t="s">
        <v>197</v>
      </c>
      <c r="AU499" s="152" t="s">
        <v>78</v>
      </c>
      <c r="AV499" s="12" t="s">
        <v>78</v>
      </c>
      <c r="AW499" s="12" t="s">
        <v>31</v>
      </c>
      <c r="AX499" s="12" t="s">
        <v>69</v>
      </c>
      <c r="AY499" s="152" t="s">
        <v>184</v>
      </c>
    </row>
    <row r="500" spans="2:65" s="12" customFormat="1">
      <c r="B500" s="151"/>
      <c r="D500" s="145" t="s">
        <v>197</v>
      </c>
      <c r="E500" s="152" t="s">
        <v>19</v>
      </c>
      <c r="F500" s="153" t="s">
        <v>727</v>
      </c>
      <c r="H500" s="154">
        <v>2.16</v>
      </c>
      <c r="I500" s="155"/>
      <c r="L500" s="151"/>
      <c r="M500" s="156"/>
      <c r="T500" s="157"/>
      <c r="AT500" s="152" t="s">
        <v>197</v>
      </c>
      <c r="AU500" s="152" t="s">
        <v>78</v>
      </c>
      <c r="AV500" s="12" t="s">
        <v>78</v>
      </c>
      <c r="AW500" s="12" t="s">
        <v>31</v>
      </c>
      <c r="AX500" s="12" t="s">
        <v>69</v>
      </c>
      <c r="AY500" s="152" t="s">
        <v>184</v>
      </c>
    </row>
    <row r="501" spans="2:65" s="12" customFormat="1">
      <c r="B501" s="151"/>
      <c r="D501" s="145" t="s">
        <v>197</v>
      </c>
      <c r="E501" s="152" t="s">
        <v>19</v>
      </c>
      <c r="F501" s="153" t="s">
        <v>728</v>
      </c>
      <c r="H501" s="154">
        <v>1.54</v>
      </c>
      <c r="I501" s="155"/>
      <c r="L501" s="151"/>
      <c r="M501" s="156"/>
      <c r="T501" s="157"/>
      <c r="AT501" s="152" t="s">
        <v>197</v>
      </c>
      <c r="AU501" s="152" t="s">
        <v>78</v>
      </c>
      <c r="AV501" s="12" t="s">
        <v>78</v>
      </c>
      <c r="AW501" s="12" t="s">
        <v>31</v>
      </c>
      <c r="AX501" s="12" t="s">
        <v>69</v>
      </c>
      <c r="AY501" s="152" t="s">
        <v>184</v>
      </c>
    </row>
    <row r="502" spans="2:65" s="12" customFormat="1">
      <c r="B502" s="151"/>
      <c r="D502" s="145" t="s">
        <v>197</v>
      </c>
      <c r="E502" s="152" t="s">
        <v>19</v>
      </c>
      <c r="F502" s="153" t="s">
        <v>729</v>
      </c>
      <c r="H502" s="154">
        <v>1.54</v>
      </c>
      <c r="I502" s="155"/>
      <c r="L502" s="151"/>
      <c r="M502" s="156"/>
      <c r="T502" s="157"/>
      <c r="AT502" s="152" t="s">
        <v>197</v>
      </c>
      <c r="AU502" s="152" t="s">
        <v>78</v>
      </c>
      <c r="AV502" s="12" t="s">
        <v>78</v>
      </c>
      <c r="AW502" s="12" t="s">
        <v>31</v>
      </c>
      <c r="AX502" s="12" t="s">
        <v>69</v>
      </c>
      <c r="AY502" s="152" t="s">
        <v>184</v>
      </c>
    </row>
    <row r="503" spans="2:65" s="15" customFormat="1">
      <c r="B503" s="182"/>
      <c r="D503" s="145" t="s">
        <v>197</v>
      </c>
      <c r="E503" s="183" t="s">
        <v>19</v>
      </c>
      <c r="F503" s="184" t="s">
        <v>696</v>
      </c>
      <c r="H503" s="185">
        <v>9.32</v>
      </c>
      <c r="I503" s="186"/>
      <c r="L503" s="182"/>
      <c r="M503" s="187"/>
      <c r="T503" s="188"/>
      <c r="AT503" s="183" t="s">
        <v>197</v>
      </c>
      <c r="AU503" s="183" t="s">
        <v>78</v>
      </c>
      <c r="AV503" s="15" t="s">
        <v>206</v>
      </c>
      <c r="AW503" s="15" t="s">
        <v>31</v>
      </c>
      <c r="AX503" s="15" t="s">
        <v>69</v>
      </c>
      <c r="AY503" s="183" t="s">
        <v>184</v>
      </c>
    </row>
    <row r="504" spans="2:65" s="12" customFormat="1">
      <c r="B504" s="151"/>
      <c r="D504" s="145" t="s">
        <v>197</v>
      </c>
      <c r="E504" s="152" t="s">
        <v>19</v>
      </c>
      <c r="F504" s="153" t="s">
        <v>730</v>
      </c>
      <c r="H504" s="154">
        <v>3.06</v>
      </c>
      <c r="I504" s="155"/>
      <c r="L504" s="151"/>
      <c r="M504" s="156"/>
      <c r="T504" s="157"/>
      <c r="AT504" s="152" t="s">
        <v>197</v>
      </c>
      <c r="AU504" s="152" t="s">
        <v>78</v>
      </c>
      <c r="AV504" s="12" t="s">
        <v>78</v>
      </c>
      <c r="AW504" s="12" t="s">
        <v>31</v>
      </c>
      <c r="AX504" s="12" t="s">
        <v>69</v>
      </c>
      <c r="AY504" s="152" t="s">
        <v>184</v>
      </c>
    </row>
    <row r="505" spans="2:65" s="12" customFormat="1">
      <c r="B505" s="151"/>
      <c r="D505" s="145" t="s">
        <v>197</v>
      </c>
      <c r="E505" s="152" t="s">
        <v>19</v>
      </c>
      <c r="F505" s="153" t="s">
        <v>731</v>
      </c>
      <c r="H505" s="154">
        <v>2.1</v>
      </c>
      <c r="I505" s="155"/>
      <c r="L505" s="151"/>
      <c r="M505" s="156"/>
      <c r="T505" s="157"/>
      <c r="AT505" s="152" t="s">
        <v>197</v>
      </c>
      <c r="AU505" s="152" t="s">
        <v>78</v>
      </c>
      <c r="AV505" s="12" t="s">
        <v>78</v>
      </c>
      <c r="AW505" s="12" t="s">
        <v>31</v>
      </c>
      <c r="AX505" s="12" t="s">
        <v>69</v>
      </c>
      <c r="AY505" s="152" t="s">
        <v>184</v>
      </c>
    </row>
    <row r="506" spans="2:65" s="12" customFormat="1">
      <c r="B506" s="151"/>
      <c r="D506" s="145" t="s">
        <v>197</v>
      </c>
      <c r="E506" s="152" t="s">
        <v>19</v>
      </c>
      <c r="F506" s="153" t="s">
        <v>732</v>
      </c>
      <c r="H506" s="154">
        <v>1.4</v>
      </c>
      <c r="I506" s="155"/>
      <c r="L506" s="151"/>
      <c r="M506" s="156"/>
      <c r="T506" s="157"/>
      <c r="AT506" s="152" t="s">
        <v>197</v>
      </c>
      <c r="AU506" s="152" t="s">
        <v>78</v>
      </c>
      <c r="AV506" s="12" t="s">
        <v>78</v>
      </c>
      <c r="AW506" s="12" t="s">
        <v>31</v>
      </c>
      <c r="AX506" s="12" t="s">
        <v>69</v>
      </c>
      <c r="AY506" s="152" t="s">
        <v>184</v>
      </c>
    </row>
    <row r="507" spans="2:65" s="15" customFormat="1">
      <c r="B507" s="182"/>
      <c r="D507" s="145" t="s">
        <v>197</v>
      </c>
      <c r="E507" s="183" t="s">
        <v>19</v>
      </c>
      <c r="F507" s="184" t="s">
        <v>696</v>
      </c>
      <c r="H507" s="185">
        <v>6.56</v>
      </c>
      <c r="I507" s="186"/>
      <c r="L507" s="182"/>
      <c r="M507" s="187"/>
      <c r="T507" s="188"/>
      <c r="AT507" s="183" t="s">
        <v>197</v>
      </c>
      <c r="AU507" s="183" t="s">
        <v>78</v>
      </c>
      <c r="AV507" s="15" t="s">
        <v>206</v>
      </c>
      <c r="AW507" s="15" t="s">
        <v>31</v>
      </c>
      <c r="AX507" s="15" t="s">
        <v>69</v>
      </c>
      <c r="AY507" s="183" t="s">
        <v>184</v>
      </c>
    </row>
    <row r="508" spans="2:65" s="13" customFormat="1">
      <c r="B508" s="158"/>
      <c r="D508" s="145" t="s">
        <v>197</v>
      </c>
      <c r="E508" s="159" t="s">
        <v>19</v>
      </c>
      <c r="F508" s="160" t="s">
        <v>205</v>
      </c>
      <c r="H508" s="161">
        <v>15.88</v>
      </c>
      <c r="I508" s="162"/>
      <c r="L508" s="158"/>
      <c r="M508" s="163"/>
      <c r="T508" s="164"/>
      <c r="AT508" s="159" t="s">
        <v>197</v>
      </c>
      <c r="AU508" s="159" t="s">
        <v>78</v>
      </c>
      <c r="AV508" s="13" t="s">
        <v>191</v>
      </c>
      <c r="AW508" s="13" t="s">
        <v>31</v>
      </c>
      <c r="AX508" s="13" t="s">
        <v>76</v>
      </c>
      <c r="AY508" s="159" t="s">
        <v>184</v>
      </c>
    </row>
    <row r="509" spans="2:65" s="1" customFormat="1" ht="33" customHeight="1">
      <c r="B509" s="33"/>
      <c r="C509" s="132" t="s">
        <v>733</v>
      </c>
      <c r="D509" s="132" t="s">
        <v>186</v>
      </c>
      <c r="E509" s="133" t="s">
        <v>734</v>
      </c>
      <c r="F509" s="134" t="s">
        <v>735</v>
      </c>
      <c r="G509" s="135" t="s">
        <v>345</v>
      </c>
      <c r="H509" s="136">
        <v>15.88</v>
      </c>
      <c r="I509" s="137"/>
      <c r="J509" s="138">
        <f>ROUND(I509*H509,2)</f>
        <v>0</v>
      </c>
      <c r="K509" s="134" t="s">
        <v>190</v>
      </c>
      <c r="L509" s="33"/>
      <c r="M509" s="139" t="s">
        <v>19</v>
      </c>
      <c r="N509" s="140" t="s">
        <v>40</v>
      </c>
      <c r="P509" s="141">
        <f>O509*H509</f>
        <v>0</v>
      </c>
      <c r="Q509" s="141">
        <v>0</v>
      </c>
      <c r="R509" s="141">
        <f>Q509*H509</f>
        <v>0</v>
      </c>
      <c r="S509" s="141">
        <v>0</v>
      </c>
      <c r="T509" s="142">
        <f>S509*H509</f>
        <v>0</v>
      </c>
      <c r="AR509" s="143" t="s">
        <v>191</v>
      </c>
      <c r="AT509" s="143" t="s">
        <v>186</v>
      </c>
      <c r="AU509" s="143" t="s">
        <v>78</v>
      </c>
      <c r="AY509" s="18" t="s">
        <v>184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8" t="s">
        <v>76</v>
      </c>
      <c r="BK509" s="144">
        <f>ROUND(I509*H509,2)</f>
        <v>0</v>
      </c>
      <c r="BL509" s="18" t="s">
        <v>191</v>
      </c>
      <c r="BM509" s="143" t="s">
        <v>736</v>
      </c>
    </row>
    <row r="510" spans="2:65" s="1" customFormat="1" ht="29.25">
      <c r="B510" s="33"/>
      <c r="D510" s="145" t="s">
        <v>193</v>
      </c>
      <c r="F510" s="146" t="s">
        <v>737</v>
      </c>
      <c r="I510" s="147"/>
      <c r="L510" s="33"/>
      <c r="M510" s="148"/>
      <c r="T510" s="54"/>
      <c r="AT510" s="18" t="s">
        <v>193</v>
      </c>
      <c r="AU510" s="18" t="s">
        <v>78</v>
      </c>
    </row>
    <row r="511" spans="2:65" s="1" customFormat="1">
      <c r="B511" s="33"/>
      <c r="D511" s="149" t="s">
        <v>195</v>
      </c>
      <c r="F511" s="150" t="s">
        <v>738</v>
      </c>
      <c r="I511" s="147"/>
      <c r="L511" s="33"/>
      <c r="M511" s="148"/>
      <c r="T511" s="54"/>
      <c r="AT511" s="18" t="s">
        <v>195</v>
      </c>
      <c r="AU511" s="18" t="s">
        <v>78</v>
      </c>
    </row>
    <row r="512" spans="2:65" s="12" customFormat="1">
      <c r="B512" s="151"/>
      <c r="D512" s="145" t="s">
        <v>197</v>
      </c>
      <c r="E512" s="152" t="s">
        <v>19</v>
      </c>
      <c r="F512" s="153" t="s">
        <v>739</v>
      </c>
      <c r="H512" s="154">
        <v>15.88</v>
      </c>
      <c r="I512" s="155"/>
      <c r="L512" s="151"/>
      <c r="M512" s="156"/>
      <c r="T512" s="157"/>
      <c r="AT512" s="152" t="s">
        <v>197</v>
      </c>
      <c r="AU512" s="152" t="s">
        <v>78</v>
      </c>
      <c r="AV512" s="12" t="s">
        <v>78</v>
      </c>
      <c r="AW512" s="12" t="s">
        <v>31</v>
      </c>
      <c r="AX512" s="12" t="s">
        <v>76</v>
      </c>
      <c r="AY512" s="152" t="s">
        <v>184</v>
      </c>
    </row>
    <row r="513" spans="2:65" s="1" customFormat="1" ht="24.2" customHeight="1">
      <c r="B513" s="33"/>
      <c r="C513" s="132" t="s">
        <v>740</v>
      </c>
      <c r="D513" s="132" t="s">
        <v>186</v>
      </c>
      <c r="E513" s="133" t="s">
        <v>741</v>
      </c>
      <c r="F513" s="134" t="s">
        <v>742</v>
      </c>
      <c r="G513" s="135" t="s">
        <v>313</v>
      </c>
      <c r="H513" s="136">
        <v>0.80700000000000005</v>
      </c>
      <c r="I513" s="137"/>
      <c r="J513" s="138">
        <f>ROUND(I513*H513,2)</f>
        <v>0</v>
      </c>
      <c r="K513" s="134" t="s">
        <v>190</v>
      </c>
      <c r="L513" s="33"/>
      <c r="M513" s="139" t="s">
        <v>19</v>
      </c>
      <c r="N513" s="140" t="s">
        <v>40</v>
      </c>
      <c r="P513" s="141">
        <f>O513*H513</f>
        <v>0</v>
      </c>
      <c r="Q513" s="141">
        <v>1.0551200000000001</v>
      </c>
      <c r="R513" s="141">
        <f>Q513*H513</f>
        <v>0.85148184000000005</v>
      </c>
      <c r="S513" s="141">
        <v>0</v>
      </c>
      <c r="T513" s="142">
        <f>S513*H513</f>
        <v>0</v>
      </c>
      <c r="AR513" s="143" t="s">
        <v>191</v>
      </c>
      <c r="AT513" s="143" t="s">
        <v>186</v>
      </c>
      <c r="AU513" s="143" t="s">
        <v>78</v>
      </c>
      <c r="AY513" s="18" t="s">
        <v>184</v>
      </c>
      <c r="BE513" s="144">
        <f>IF(N513="základní",J513,0)</f>
        <v>0</v>
      </c>
      <c r="BF513" s="144">
        <f>IF(N513="snížená",J513,0)</f>
        <v>0</v>
      </c>
      <c r="BG513" s="144">
        <f>IF(N513="zákl. přenesená",J513,0)</f>
        <v>0</v>
      </c>
      <c r="BH513" s="144">
        <f>IF(N513="sníž. přenesená",J513,0)</f>
        <v>0</v>
      </c>
      <c r="BI513" s="144">
        <f>IF(N513="nulová",J513,0)</f>
        <v>0</v>
      </c>
      <c r="BJ513" s="18" t="s">
        <v>76</v>
      </c>
      <c r="BK513" s="144">
        <f>ROUND(I513*H513,2)</f>
        <v>0</v>
      </c>
      <c r="BL513" s="18" t="s">
        <v>191</v>
      </c>
      <c r="BM513" s="143" t="s">
        <v>743</v>
      </c>
    </row>
    <row r="514" spans="2:65" s="1" customFormat="1" ht="48.75">
      <c r="B514" s="33"/>
      <c r="D514" s="145" t="s">
        <v>193</v>
      </c>
      <c r="F514" s="146" t="s">
        <v>744</v>
      </c>
      <c r="I514" s="147"/>
      <c r="L514" s="33"/>
      <c r="M514" s="148"/>
      <c r="T514" s="54"/>
      <c r="AT514" s="18" t="s">
        <v>193</v>
      </c>
      <c r="AU514" s="18" t="s">
        <v>78</v>
      </c>
    </row>
    <row r="515" spans="2:65" s="1" customFormat="1">
      <c r="B515" s="33"/>
      <c r="D515" s="149" t="s">
        <v>195</v>
      </c>
      <c r="F515" s="150" t="s">
        <v>745</v>
      </c>
      <c r="I515" s="147"/>
      <c r="L515" s="33"/>
      <c r="M515" s="148"/>
      <c r="T515" s="54"/>
      <c r="AT515" s="18" t="s">
        <v>195</v>
      </c>
      <c r="AU515" s="18" t="s">
        <v>78</v>
      </c>
    </row>
    <row r="516" spans="2:65" s="12" customFormat="1">
      <c r="B516" s="151"/>
      <c r="D516" s="145" t="s">
        <v>197</v>
      </c>
      <c r="E516" s="152" t="s">
        <v>19</v>
      </c>
      <c r="F516" s="153" t="s">
        <v>746</v>
      </c>
      <c r="H516" s="154">
        <v>0.111</v>
      </c>
      <c r="I516" s="155"/>
      <c r="L516" s="151"/>
      <c r="M516" s="156"/>
      <c r="T516" s="157"/>
      <c r="AT516" s="152" t="s">
        <v>197</v>
      </c>
      <c r="AU516" s="152" t="s">
        <v>78</v>
      </c>
      <c r="AV516" s="12" t="s">
        <v>78</v>
      </c>
      <c r="AW516" s="12" t="s">
        <v>31</v>
      </c>
      <c r="AX516" s="12" t="s">
        <v>69</v>
      </c>
      <c r="AY516" s="152" t="s">
        <v>184</v>
      </c>
    </row>
    <row r="517" spans="2:65" s="12" customFormat="1">
      <c r="B517" s="151"/>
      <c r="D517" s="145" t="s">
        <v>197</v>
      </c>
      <c r="E517" s="152" t="s">
        <v>19</v>
      </c>
      <c r="F517" s="153" t="s">
        <v>747</v>
      </c>
      <c r="H517" s="154">
        <v>8.7999999999999995E-2</v>
      </c>
      <c r="I517" s="155"/>
      <c r="L517" s="151"/>
      <c r="M517" s="156"/>
      <c r="T517" s="157"/>
      <c r="AT517" s="152" t="s">
        <v>197</v>
      </c>
      <c r="AU517" s="152" t="s">
        <v>78</v>
      </c>
      <c r="AV517" s="12" t="s">
        <v>78</v>
      </c>
      <c r="AW517" s="12" t="s">
        <v>31</v>
      </c>
      <c r="AX517" s="12" t="s">
        <v>69</v>
      </c>
      <c r="AY517" s="152" t="s">
        <v>184</v>
      </c>
    </row>
    <row r="518" spans="2:65" s="12" customFormat="1">
      <c r="B518" s="151"/>
      <c r="D518" s="145" t="s">
        <v>197</v>
      </c>
      <c r="E518" s="152" t="s">
        <v>19</v>
      </c>
      <c r="F518" s="153" t="s">
        <v>748</v>
      </c>
      <c r="H518" s="154">
        <v>0.318</v>
      </c>
      <c r="I518" s="155"/>
      <c r="L518" s="151"/>
      <c r="M518" s="156"/>
      <c r="T518" s="157"/>
      <c r="AT518" s="152" t="s">
        <v>197</v>
      </c>
      <c r="AU518" s="152" t="s">
        <v>78</v>
      </c>
      <c r="AV518" s="12" t="s">
        <v>78</v>
      </c>
      <c r="AW518" s="12" t="s">
        <v>31</v>
      </c>
      <c r="AX518" s="12" t="s">
        <v>69</v>
      </c>
      <c r="AY518" s="152" t="s">
        <v>184</v>
      </c>
    </row>
    <row r="519" spans="2:65" s="15" customFormat="1">
      <c r="B519" s="182"/>
      <c r="D519" s="145" t="s">
        <v>197</v>
      </c>
      <c r="E519" s="183" t="s">
        <v>19</v>
      </c>
      <c r="F519" s="184" t="s">
        <v>696</v>
      </c>
      <c r="H519" s="185">
        <v>0.51700000000000002</v>
      </c>
      <c r="I519" s="186"/>
      <c r="L519" s="182"/>
      <c r="M519" s="187"/>
      <c r="T519" s="188"/>
      <c r="AT519" s="183" t="s">
        <v>197</v>
      </c>
      <c r="AU519" s="183" t="s">
        <v>78</v>
      </c>
      <c r="AV519" s="15" t="s">
        <v>206</v>
      </c>
      <c r="AW519" s="15" t="s">
        <v>31</v>
      </c>
      <c r="AX519" s="15" t="s">
        <v>69</v>
      </c>
      <c r="AY519" s="183" t="s">
        <v>184</v>
      </c>
    </row>
    <row r="520" spans="2:65" s="12" customFormat="1">
      <c r="B520" s="151"/>
      <c r="D520" s="145" t="s">
        <v>197</v>
      </c>
      <c r="E520" s="152" t="s">
        <v>19</v>
      </c>
      <c r="F520" s="153" t="s">
        <v>749</v>
      </c>
      <c r="H520" s="154">
        <v>0.01</v>
      </c>
      <c r="I520" s="155"/>
      <c r="L520" s="151"/>
      <c r="M520" s="156"/>
      <c r="T520" s="157"/>
      <c r="AT520" s="152" t="s">
        <v>197</v>
      </c>
      <c r="AU520" s="152" t="s">
        <v>78</v>
      </c>
      <c r="AV520" s="12" t="s">
        <v>78</v>
      </c>
      <c r="AW520" s="12" t="s">
        <v>31</v>
      </c>
      <c r="AX520" s="12" t="s">
        <v>69</v>
      </c>
      <c r="AY520" s="152" t="s">
        <v>184</v>
      </c>
    </row>
    <row r="521" spans="2:65" s="12" customFormat="1">
      <c r="B521" s="151"/>
      <c r="D521" s="145" t="s">
        <v>197</v>
      </c>
      <c r="E521" s="152" t="s">
        <v>19</v>
      </c>
      <c r="F521" s="153" t="s">
        <v>750</v>
      </c>
      <c r="H521" s="154">
        <v>5.1999999999999998E-2</v>
      </c>
      <c r="I521" s="155"/>
      <c r="L521" s="151"/>
      <c r="M521" s="156"/>
      <c r="T521" s="157"/>
      <c r="AT521" s="152" t="s">
        <v>197</v>
      </c>
      <c r="AU521" s="152" t="s">
        <v>78</v>
      </c>
      <c r="AV521" s="12" t="s">
        <v>78</v>
      </c>
      <c r="AW521" s="12" t="s">
        <v>31</v>
      </c>
      <c r="AX521" s="12" t="s">
        <v>69</v>
      </c>
      <c r="AY521" s="152" t="s">
        <v>184</v>
      </c>
    </row>
    <row r="522" spans="2:65" s="12" customFormat="1">
      <c r="B522" s="151"/>
      <c r="D522" s="145" t="s">
        <v>197</v>
      </c>
      <c r="E522" s="152" t="s">
        <v>19</v>
      </c>
      <c r="F522" s="153" t="s">
        <v>751</v>
      </c>
      <c r="H522" s="154">
        <v>1.4E-2</v>
      </c>
      <c r="I522" s="155"/>
      <c r="L522" s="151"/>
      <c r="M522" s="156"/>
      <c r="T522" s="157"/>
      <c r="AT522" s="152" t="s">
        <v>197</v>
      </c>
      <c r="AU522" s="152" t="s">
        <v>78</v>
      </c>
      <c r="AV522" s="12" t="s">
        <v>78</v>
      </c>
      <c r="AW522" s="12" t="s">
        <v>31</v>
      </c>
      <c r="AX522" s="12" t="s">
        <v>69</v>
      </c>
      <c r="AY522" s="152" t="s">
        <v>184</v>
      </c>
    </row>
    <row r="523" spans="2:65" s="12" customFormat="1">
      <c r="B523" s="151"/>
      <c r="D523" s="145" t="s">
        <v>197</v>
      </c>
      <c r="E523" s="152" t="s">
        <v>19</v>
      </c>
      <c r="F523" s="153" t="s">
        <v>752</v>
      </c>
      <c r="H523" s="154">
        <v>0.214</v>
      </c>
      <c r="I523" s="155"/>
      <c r="L523" s="151"/>
      <c r="M523" s="156"/>
      <c r="T523" s="157"/>
      <c r="AT523" s="152" t="s">
        <v>197</v>
      </c>
      <c r="AU523" s="152" t="s">
        <v>78</v>
      </c>
      <c r="AV523" s="12" t="s">
        <v>78</v>
      </c>
      <c r="AW523" s="12" t="s">
        <v>31</v>
      </c>
      <c r="AX523" s="12" t="s">
        <v>69</v>
      </c>
      <c r="AY523" s="152" t="s">
        <v>184</v>
      </c>
    </row>
    <row r="524" spans="2:65" s="15" customFormat="1">
      <c r="B524" s="182"/>
      <c r="D524" s="145" t="s">
        <v>197</v>
      </c>
      <c r="E524" s="183" t="s">
        <v>19</v>
      </c>
      <c r="F524" s="184" t="s">
        <v>696</v>
      </c>
      <c r="H524" s="185">
        <v>0.28999999999999998</v>
      </c>
      <c r="I524" s="186"/>
      <c r="L524" s="182"/>
      <c r="M524" s="187"/>
      <c r="T524" s="188"/>
      <c r="AT524" s="183" t="s">
        <v>197</v>
      </c>
      <c r="AU524" s="183" t="s">
        <v>78</v>
      </c>
      <c r="AV524" s="15" t="s">
        <v>206</v>
      </c>
      <c r="AW524" s="15" t="s">
        <v>31</v>
      </c>
      <c r="AX524" s="15" t="s">
        <v>69</v>
      </c>
      <c r="AY524" s="183" t="s">
        <v>184</v>
      </c>
    </row>
    <row r="525" spans="2:65" s="13" customFormat="1">
      <c r="B525" s="158"/>
      <c r="D525" s="145" t="s">
        <v>197</v>
      </c>
      <c r="E525" s="159" t="s">
        <v>19</v>
      </c>
      <c r="F525" s="160" t="s">
        <v>205</v>
      </c>
      <c r="H525" s="161">
        <v>0.80700000000000005</v>
      </c>
      <c r="I525" s="162"/>
      <c r="L525" s="158"/>
      <c r="M525" s="163"/>
      <c r="T525" s="164"/>
      <c r="AT525" s="159" t="s">
        <v>197</v>
      </c>
      <c r="AU525" s="159" t="s">
        <v>78</v>
      </c>
      <c r="AV525" s="13" t="s">
        <v>191</v>
      </c>
      <c r="AW525" s="13" t="s">
        <v>31</v>
      </c>
      <c r="AX525" s="13" t="s">
        <v>76</v>
      </c>
      <c r="AY525" s="159" t="s">
        <v>184</v>
      </c>
    </row>
    <row r="526" spans="2:65" s="1" customFormat="1" ht="16.5" customHeight="1">
      <c r="B526" s="33"/>
      <c r="C526" s="132" t="s">
        <v>753</v>
      </c>
      <c r="D526" s="132" t="s">
        <v>186</v>
      </c>
      <c r="E526" s="133" t="s">
        <v>754</v>
      </c>
      <c r="F526" s="134" t="s">
        <v>755</v>
      </c>
      <c r="G526" s="135" t="s">
        <v>189</v>
      </c>
      <c r="H526" s="136">
        <v>12.1</v>
      </c>
      <c r="I526" s="137"/>
      <c r="J526" s="138">
        <f>ROUND(I526*H526,2)</f>
        <v>0</v>
      </c>
      <c r="K526" s="134" t="s">
        <v>190</v>
      </c>
      <c r="L526" s="33"/>
      <c r="M526" s="139" t="s">
        <v>19</v>
      </c>
      <c r="N526" s="140" t="s">
        <v>40</v>
      </c>
      <c r="P526" s="141">
        <f>O526*H526</f>
        <v>0</v>
      </c>
      <c r="Q526" s="141">
        <v>2.5019800000000001</v>
      </c>
      <c r="R526" s="141">
        <f>Q526*H526</f>
        <v>30.273958</v>
      </c>
      <c r="S526" s="141">
        <v>0</v>
      </c>
      <c r="T526" s="142">
        <f>S526*H526</f>
        <v>0</v>
      </c>
      <c r="AR526" s="143" t="s">
        <v>191</v>
      </c>
      <c r="AT526" s="143" t="s">
        <v>186</v>
      </c>
      <c r="AU526" s="143" t="s">
        <v>78</v>
      </c>
      <c r="AY526" s="18" t="s">
        <v>184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8" t="s">
        <v>76</v>
      </c>
      <c r="BK526" s="144">
        <f>ROUND(I526*H526,2)</f>
        <v>0</v>
      </c>
      <c r="BL526" s="18" t="s">
        <v>191</v>
      </c>
      <c r="BM526" s="143" t="s">
        <v>756</v>
      </c>
    </row>
    <row r="527" spans="2:65" s="1" customFormat="1" ht="19.5">
      <c r="B527" s="33"/>
      <c r="D527" s="145" t="s">
        <v>193</v>
      </c>
      <c r="F527" s="146" t="s">
        <v>757</v>
      </c>
      <c r="I527" s="147"/>
      <c r="L527" s="33"/>
      <c r="M527" s="148"/>
      <c r="T527" s="54"/>
      <c r="AT527" s="18" t="s">
        <v>193</v>
      </c>
      <c r="AU527" s="18" t="s">
        <v>78</v>
      </c>
    </row>
    <row r="528" spans="2:65" s="1" customFormat="1">
      <c r="B528" s="33"/>
      <c r="D528" s="149" t="s">
        <v>195</v>
      </c>
      <c r="F528" s="150" t="s">
        <v>758</v>
      </c>
      <c r="I528" s="147"/>
      <c r="L528" s="33"/>
      <c r="M528" s="148"/>
      <c r="T528" s="54"/>
      <c r="AT528" s="18" t="s">
        <v>195</v>
      </c>
      <c r="AU528" s="18" t="s">
        <v>78</v>
      </c>
    </row>
    <row r="529" spans="2:65" s="12" customFormat="1">
      <c r="B529" s="151"/>
      <c r="D529" s="145" t="s">
        <v>197</v>
      </c>
      <c r="E529" s="152" t="s">
        <v>19</v>
      </c>
      <c r="F529" s="153" t="s">
        <v>759</v>
      </c>
      <c r="H529" s="154">
        <v>0.65600000000000003</v>
      </c>
      <c r="I529" s="155"/>
      <c r="L529" s="151"/>
      <c r="M529" s="156"/>
      <c r="T529" s="157"/>
      <c r="AT529" s="152" t="s">
        <v>197</v>
      </c>
      <c r="AU529" s="152" t="s">
        <v>78</v>
      </c>
      <c r="AV529" s="12" t="s">
        <v>78</v>
      </c>
      <c r="AW529" s="12" t="s">
        <v>31</v>
      </c>
      <c r="AX529" s="12" t="s">
        <v>69</v>
      </c>
      <c r="AY529" s="152" t="s">
        <v>184</v>
      </c>
    </row>
    <row r="530" spans="2:65" s="12" customFormat="1">
      <c r="B530" s="151"/>
      <c r="D530" s="145" t="s">
        <v>197</v>
      </c>
      <c r="E530" s="152" t="s">
        <v>19</v>
      </c>
      <c r="F530" s="153" t="s">
        <v>760</v>
      </c>
      <c r="H530" s="154">
        <v>0.71399999999999997</v>
      </c>
      <c r="I530" s="155"/>
      <c r="L530" s="151"/>
      <c r="M530" s="156"/>
      <c r="T530" s="157"/>
      <c r="AT530" s="152" t="s">
        <v>197</v>
      </c>
      <c r="AU530" s="152" t="s">
        <v>78</v>
      </c>
      <c r="AV530" s="12" t="s">
        <v>78</v>
      </c>
      <c r="AW530" s="12" t="s">
        <v>31</v>
      </c>
      <c r="AX530" s="12" t="s">
        <v>69</v>
      </c>
      <c r="AY530" s="152" t="s">
        <v>184</v>
      </c>
    </row>
    <row r="531" spans="2:65" s="12" customFormat="1">
      <c r="B531" s="151"/>
      <c r="D531" s="145" t="s">
        <v>197</v>
      </c>
      <c r="E531" s="152" t="s">
        <v>19</v>
      </c>
      <c r="F531" s="153" t="s">
        <v>761</v>
      </c>
      <c r="H531" s="154">
        <v>0.40799999999999997</v>
      </c>
      <c r="I531" s="155"/>
      <c r="L531" s="151"/>
      <c r="M531" s="156"/>
      <c r="T531" s="157"/>
      <c r="AT531" s="152" t="s">
        <v>197</v>
      </c>
      <c r="AU531" s="152" t="s">
        <v>78</v>
      </c>
      <c r="AV531" s="12" t="s">
        <v>78</v>
      </c>
      <c r="AW531" s="12" t="s">
        <v>31</v>
      </c>
      <c r="AX531" s="12" t="s">
        <v>69</v>
      </c>
      <c r="AY531" s="152" t="s">
        <v>184</v>
      </c>
    </row>
    <row r="532" spans="2:65" s="12" customFormat="1">
      <c r="B532" s="151"/>
      <c r="D532" s="145" t="s">
        <v>197</v>
      </c>
      <c r="E532" s="152" t="s">
        <v>19</v>
      </c>
      <c r="F532" s="153" t="s">
        <v>762</v>
      </c>
      <c r="H532" s="154">
        <v>0.28799999999999998</v>
      </c>
      <c r="I532" s="155"/>
      <c r="L532" s="151"/>
      <c r="M532" s="156"/>
      <c r="T532" s="157"/>
      <c r="AT532" s="152" t="s">
        <v>197</v>
      </c>
      <c r="AU532" s="152" t="s">
        <v>78</v>
      </c>
      <c r="AV532" s="12" t="s">
        <v>78</v>
      </c>
      <c r="AW532" s="12" t="s">
        <v>31</v>
      </c>
      <c r="AX532" s="12" t="s">
        <v>69</v>
      </c>
      <c r="AY532" s="152" t="s">
        <v>184</v>
      </c>
    </row>
    <row r="533" spans="2:65" s="12" customFormat="1">
      <c r="B533" s="151"/>
      <c r="D533" s="145" t="s">
        <v>197</v>
      </c>
      <c r="E533" s="152" t="s">
        <v>19</v>
      </c>
      <c r="F533" s="153" t="s">
        <v>763</v>
      </c>
      <c r="H533" s="154">
        <v>0.69699999999999995</v>
      </c>
      <c r="I533" s="155"/>
      <c r="L533" s="151"/>
      <c r="M533" s="156"/>
      <c r="T533" s="157"/>
      <c r="AT533" s="152" t="s">
        <v>197</v>
      </c>
      <c r="AU533" s="152" t="s">
        <v>78</v>
      </c>
      <c r="AV533" s="12" t="s">
        <v>78</v>
      </c>
      <c r="AW533" s="12" t="s">
        <v>31</v>
      </c>
      <c r="AX533" s="12" t="s">
        <v>69</v>
      </c>
      <c r="AY533" s="152" t="s">
        <v>184</v>
      </c>
    </row>
    <row r="534" spans="2:65" s="12" customFormat="1">
      <c r="B534" s="151"/>
      <c r="D534" s="145" t="s">
        <v>197</v>
      </c>
      <c r="E534" s="152" t="s">
        <v>19</v>
      </c>
      <c r="F534" s="153" t="s">
        <v>764</v>
      </c>
      <c r="H534" s="154">
        <v>1.214</v>
      </c>
      <c r="I534" s="155"/>
      <c r="L534" s="151"/>
      <c r="M534" s="156"/>
      <c r="T534" s="157"/>
      <c r="AT534" s="152" t="s">
        <v>197</v>
      </c>
      <c r="AU534" s="152" t="s">
        <v>78</v>
      </c>
      <c r="AV534" s="12" t="s">
        <v>78</v>
      </c>
      <c r="AW534" s="12" t="s">
        <v>31</v>
      </c>
      <c r="AX534" s="12" t="s">
        <v>69</v>
      </c>
      <c r="AY534" s="152" t="s">
        <v>184</v>
      </c>
    </row>
    <row r="535" spans="2:65" s="12" customFormat="1">
      <c r="B535" s="151"/>
      <c r="D535" s="145" t="s">
        <v>197</v>
      </c>
      <c r="E535" s="152" t="s">
        <v>19</v>
      </c>
      <c r="F535" s="153" t="s">
        <v>765</v>
      </c>
      <c r="H535" s="154">
        <v>0.26</v>
      </c>
      <c r="I535" s="155"/>
      <c r="L535" s="151"/>
      <c r="M535" s="156"/>
      <c r="T535" s="157"/>
      <c r="AT535" s="152" t="s">
        <v>197</v>
      </c>
      <c r="AU535" s="152" t="s">
        <v>78</v>
      </c>
      <c r="AV535" s="12" t="s">
        <v>78</v>
      </c>
      <c r="AW535" s="12" t="s">
        <v>31</v>
      </c>
      <c r="AX535" s="12" t="s">
        <v>69</v>
      </c>
      <c r="AY535" s="152" t="s">
        <v>184</v>
      </c>
    </row>
    <row r="536" spans="2:65" s="12" customFormat="1">
      <c r="B536" s="151"/>
      <c r="D536" s="145" t="s">
        <v>197</v>
      </c>
      <c r="E536" s="152" t="s">
        <v>19</v>
      </c>
      <c r="F536" s="153" t="s">
        <v>766</v>
      </c>
      <c r="H536" s="154">
        <v>0.26</v>
      </c>
      <c r="I536" s="155"/>
      <c r="L536" s="151"/>
      <c r="M536" s="156"/>
      <c r="T536" s="157"/>
      <c r="AT536" s="152" t="s">
        <v>197</v>
      </c>
      <c r="AU536" s="152" t="s">
        <v>78</v>
      </c>
      <c r="AV536" s="12" t="s">
        <v>78</v>
      </c>
      <c r="AW536" s="12" t="s">
        <v>31</v>
      </c>
      <c r="AX536" s="12" t="s">
        <v>69</v>
      </c>
      <c r="AY536" s="152" t="s">
        <v>184</v>
      </c>
    </row>
    <row r="537" spans="2:65" s="12" customFormat="1">
      <c r="B537" s="151"/>
      <c r="D537" s="145" t="s">
        <v>197</v>
      </c>
      <c r="E537" s="152" t="s">
        <v>19</v>
      </c>
      <c r="F537" s="153" t="s">
        <v>767</v>
      </c>
      <c r="H537" s="154">
        <v>3.8849999999999998</v>
      </c>
      <c r="I537" s="155"/>
      <c r="L537" s="151"/>
      <c r="M537" s="156"/>
      <c r="T537" s="157"/>
      <c r="AT537" s="152" t="s">
        <v>197</v>
      </c>
      <c r="AU537" s="152" t="s">
        <v>78</v>
      </c>
      <c r="AV537" s="12" t="s">
        <v>78</v>
      </c>
      <c r="AW537" s="12" t="s">
        <v>31</v>
      </c>
      <c r="AX537" s="12" t="s">
        <v>69</v>
      </c>
      <c r="AY537" s="152" t="s">
        <v>184</v>
      </c>
    </row>
    <row r="538" spans="2:65" s="12" customFormat="1">
      <c r="B538" s="151"/>
      <c r="D538" s="145" t="s">
        <v>197</v>
      </c>
      <c r="E538" s="152" t="s">
        <v>19</v>
      </c>
      <c r="F538" s="153" t="s">
        <v>768</v>
      </c>
      <c r="H538" s="154">
        <v>1.4</v>
      </c>
      <c r="I538" s="155"/>
      <c r="L538" s="151"/>
      <c r="M538" s="156"/>
      <c r="T538" s="157"/>
      <c r="AT538" s="152" t="s">
        <v>197</v>
      </c>
      <c r="AU538" s="152" t="s">
        <v>78</v>
      </c>
      <c r="AV538" s="12" t="s">
        <v>78</v>
      </c>
      <c r="AW538" s="12" t="s">
        <v>31</v>
      </c>
      <c r="AX538" s="12" t="s">
        <v>69</v>
      </c>
      <c r="AY538" s="152" t="s">
        <v>184</v>
      </c>
    </row>
    <row r="539" spans="2:65" s="12" customFormat="1">
      <c r="B539" s="151"/>
      <c r="D539" s="145" t="s">
        <v>197</v>
      </c>
      <c r="E539" s="152" t="s">
        <v>19</v>
      </c>
      <c r="F539" s="153" t="s">
        <v>769</v>
      </c>
      <c r="H539" s="154">
        <v>1.8029999999999999</v>
      </c>
      <c r="I539" s="155"/>
      <c r="L539" s="151"/>
      <c r="M539" s="156"/>
      <c r="T539" s="157"/>
      <c r="AT539" s="152" t="s">
        <v>197</v>
      </c>
      <c r="AU539" s="152" t="s">
        <v>78</v>
      </c>
      <c r="AV539" s="12" t="s">
        <v>78</v>
      </c>
      <c r="AW539" s="12" t="s">
        <v>31</v>
      </c>
      <c r="AX539" s="12" t="s">
        <v>69</v>
      </c>
      <c r="AY539" s="152" t="s">
        <v>184</v>
      </c>
    </row>
    <row r="540" spans="2:65" s="12" customFormat="1">
      <c r="B540" s="151"/>
      <c r="D540" s="145" t="s">
        <v>197</v>
      </c>
      <c r="E540" s="152" t="s">
        <v>19</v>
      </c>
      <c r="F540" s="153" t="s">
        <v>770</v>
      </c>
      <c r="H540" s="154">
        <v>0.51500000000000001</v>
      </c>
      <c r="I540" s="155"/>
      <c r="L540" s="151"/>
      <c r="M540" s="156"/>
      <c r="T540" s="157"/>
      <c r="AT540" s="152" t="s">
        <v>197</v>
      </c>
      <c r="AU540" s="152" t="s">
        <v>78</v>
      </c>
      <c r="AV540" s="12" t="s">
        <v>78</v>
      </c>
      <c r="AW540" s="12" t="s">
        <v>31</v>
      </c>
      <c r="AX540" s="12" t="s">
        <v>69</v>
      </c>
      <c r="AY540" s="152" t="s">
        <v>184</v>
      </c>
    </row>
    <row r="541" spans="2:65" s="13" customFormat="1">
      <c r="B541" s="158"/>
      <c r="D541" s="145" t="s">
        <v>197</v>
      </c>
      <c r="E541" s="159" t="s">
        <v>19</v>
      </c>
      <c r="F541" s="160" t="s">
        <v>205</v>
      </c>
      <c r="H541" s="161">
        <v>12.1</v>
      </c>
      <c r="I541" s="162"/>
      <c r="L541" s="158"/>
      <c r="M541" s="163"/>
      <c r="T541" s="164"/>
      <c r="AT541" s="159" t="s">
        <v>197</v>
      </c>
      <c r="AU541" s="159" t="s">
        <v>78</v>
      </c>
      <c r="AV541" s="13" t="s">
        <v>191</v>
      </c>
      <c r="AW541" s="13" t="s">
        <v>31</v>
      </c>
      <c r="AX541" s="13" t="s">
        <v>76</v>
      </c>
      <c r="AY541" s="159" t="s">
        <v>184</v>
      </c>
    </row>
    <row r="542" spans="2:65" s="1" customFormat="1" ht="16.5" customHeight="1">
      <c r="B542" s="33"/>
      <c r="C542" s="132" t="s">
        <v>771</v>
      </c>
      <c r="D542" s="132" t="s">
        <v>186</v>
      </c>
      <c r="E542" s="133" t="s">
        <v>772</v>
      </c>
      <c r="F542" s="134" t="s">
        <v>773</v>
      </c>
      <c r="G542" s="135" t="s">
        <v>345</v>
      </c>
      <c r="H542" s="136">
        <v>43.14</v>
      </c>
      <c r="I542" s="137"/>
      <c r="J542" s="138">
        <f>ROUND(I542*H542,2)</f>
        <v>0</v>
      </c>
      <c r="K542" s="134" t="s">
        <v>190</v>
      </c>
      <c r="L542" s="33"/>
      <c r="M542" s="139" t="s">
        <v>19</v>
      </c>
      <c r="N542" s="140" t="s">
        <v>40</v>
      </c>
      <c r="P542" s="141">
        <f>O542*H542</f>
        <v>0</v>
      </c>
      <c r="Q542" s="141">
        <v>8.4200000000000004E-3</v>
      </c>
      <c r="R542" s="141">
        <f>Q542*H542</f>
        <v>0.36323880000000003</v>
      </c>
      <c r="S542" s="141">
        <v>0</v>
      </c>
      <c r="T542" s="142">
        <f>S542*H542</f>
        <v>0</v>
      </c>
      <c r="AR542" s="143" t="s">
        <v>191</v>
      </c>
      <c r="AT542" s="143" t="s">
        <v>186</v>
      </c>
      <c r="AU542" s="143" t="s">
        <v>78</v>
      </c>
      <c r="AY542" s="18" t="s">
        <v>184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8" t="s">
        <v>76</v>
      </c>
      <c r="BK542" s="144">
        <f>ROUND(I542*H542,2)</f>
        <v>0</v>
      </c>
      <c r="BL542" s="18" t="s">
        <v>191</v>
      </c>
      <c r="BM542" s="143" t="s">
        <v>774</v>
      </c>
    </row>
    <row r="543" spans="2:65" s="1" customFormat="1">
      <c r="B543" s="33"/>
      <c r="D543" s="145" t="s">
        <v>193</v>
      </c>
      <c r="F543" s="146" t="s">
        <v>775</v>
      </c>
      <c r="I543" s="147"/>
      <c r="L543" s="33"/>
      <c r="M543" s="148"/>
      <c r="T543" s="54"/>
      <c r="AT543" s="18" t="s">
        <v>193</v>
      </c>
      <c r="AU543" s="18" t="s">
        <v>78</v>
      </c>
    </row>
    <row r="544" spans="2:65" s="1" customFormat="1">
      <c r="B544" s="33"/>
      <c r="D544" s="149" t="s">
        <v>195</v>
      </c>
      <c r="F544" s="150" t="s">
        <v>776</v>
      </c>
      <c r="I544" s="147"/>
      <c r="L544" s="33"/>
      <c r="M544" s="148"/>
      <c r="T544" s="54"/>
      <c r="AT544" s="18" t="s">
        <v>195</v>
      </c>
      <c r="AU544" s="18" t="s">
        <v>78</v>
      </c>
    </row>
    <row r="545" spans="2:65" s="12" customFormat="1">
      <c r="B545" s="151"/>
      <c r="D545" s="145" t="s">
        <v>197</v>
      </c>
      <c r="E545" s="152" t="s">
        <v>19</v>
      </c>
      <c r="F545" s="153" t="s">
        <v>777</v>
      </c>
      <c r="H545" s="154">
        <v>3.28</v>
      </c>
      <c r="I545" s="155"/>
      <c r="L545" s="151"/>
      <c r="M545" s="156"/>
      <c r="T545" s="157"/>
      <c r="AT545" s="152" t="s">
        <v>197</v>
      </c>
      <c r="AU545" s="152" t="s">
        <v>78</v>
      </c>
      <c r="AV545" s="12" t="s">
        <v>78</v>
      </c>
      <c r="AW545" s="12" t="s">
        <v>31</v>
      </c>
      <c r="AX545" s="12" t="s">
        <v>69</v>
      </c>
      <c r="AY545" s="152" t="s">
        <v>184</v>
      </c>
    </row>
    <row r="546" spans="2:65" s="12" customFormat="1">
      <c r="B546" s="151"/>
      <c r="D546" s="145" t="s">
        <v>197</v>
      </c>
      <c r="E546" s="152" t="s">
        <v>19</v>
      </c>
      <c r="F546" s="153" t="s">
        <v>778</v>
      </c>
      <c r="H546" s="154">
        <v>2.04</v>
      </c>
      <c r="I546" s="155"/>
      <c r="L546" s="151"/>
      <c r="M546" s="156"/>
      <c r="T546" s="157"/>
      <c r="AT546" s="152" t="s">
        <v>197</v>
      </c>
      <c r="AU546" s="152" t="s">
        <v>78</v>
      </c>
      <c r="AV546" s="12" t="s">
        <v>78</v>
      </c>
      <c r="AW546" s="12" t="s">
        <v>31</v>
      </c>
      <c r="AX546" s="12" t="s">
        <v>69</v>
      </c>
      <c r="AY546" s="152" t="s">
        <v>184</v>
      </c>
    </row>
    <row r="547" spans="2:65" s="12" customFormat="1">
      <c r="B547" s="151"/>
      <c r="D547" s="145" t="s">
        <v>197</v>
      </c>
      <c r="E547" s="152" t="s">
        <v>19</v>
      </c>
      <c r="F547" s="153" t="s">
        <v>779</v>
      </c>
      <c r="H547" s="154">
        <v>0</v>
      </c>
      <c r="I547" s="155"/>
      <c r="L547" s="151"/>
      <c r="M547" s="156"/>
      <c r="T547" s="157"/>
      <c r="AT547" s="152" t="s">
        <v>197</v>
      </c>
      <c r="AU547" s="152" t="s">
        <v>78</v>
      </c>
      <c r="AV547" s="12" t="s">
        <v>78</v>
      </c>
      <c r="AW547" s="12" t="s">
        <v>31</v>
      </c>
      <c r="AX547" s="12" t="s">
        <v>69</v>
      </c>
      <c r="AY547" s="152" t="s">
        <v>184</v>
      </c>
    </row>
    <row r="548" spans="2:65" s="12" customFormat="1">
      <c r="B548" s="151"/>
      <c r="D548" s="145" t="s">
        <v>197</v>
      </c>
      <c r="E548" s="152" t="s">
        <v>19</v>
      </c>
      <c r="F548" s="153" t="s">
        <v>780</v>
      </c>
      <c r="H548" s="154">
        <v>1.44</v>
      </c>
      <c r="I548" s="155"/>
      <c r="L548" s="151"/>
      <c r="M548" s="156"/>
      <c r="T548" s="157"/>
      <c r="AT548" s="152" t="s">
        <v>197</v>
      </c>
      <c r="AU548" s="152" t="s">
        <v>78</v>
      </c>
      <c r="AV548" s="12" t="s">
        <v>78</v>
      </c>
      <c r="AW548" s="12" t="s">
        <v>31</v>
      </c>
      <c r="AX548" s="12" t="s">
        <v>69</v>
      </c>
      <c r="AY548" s="152" t="s">
        <v>184</v>
      </c>
    </row>
    <row r="549" spans="2:65" s="12" customFormat="1">
      <c r="B549" s="151"/>
      <c r="D549" s="145" t="s">
        <v>197</v>
      </c>
      <c r="E549" s="152" t="s">
        <v>19</v>
      </c>
      <c r="F549" s="153" t="s">
        <v>781</v>
      </c>
      <c r="H549" s="154">
        <v>2.7879999999999998</v>
      </c>
      <c r="I549" s="155"/>
      <c r="L549" s="151"/>
      <c r="M549" s="156"/>
      <c r="T549" s="157"/>
      <c r="AT549" s="152" t="s">
        <v>197</v>
      </c>
      <c r="AU549" s="152" t="s">
        <v>78</v>
      </c>
      <c r="AV549" s="12" t="s">
        <v>78</v>
      </c>
      <c r="AW549" s="12" t="s">
        <v>31</v>
      </c>
      <c r="AX549" s="12" t="s">
        <v>69</v>
      </c>
      <c r="AY549" s="152" t="s">
        <v>184</v>
      </c>
    </row>
    <row r="550" spans="2:65" s="12" customFormat="1">
      <c r="B550" s="151"/>
      <c r="D550" s="145" t="s">
        <v>197</v>
      </c>
      <c r="E550" s="152" t="s">
        <v>19</v>
      </c>
      <c r="F550" s="153" t="s">
        <v>782</v>
      </c>
      <c r="H550" s="154">
        <v>3.468</v>
      </c>
      <c r="I550" s="155"/>
      <c r="L550" s="151"/>
      <c r="M550" s="156"/>
      <c r="T550" s="157"/>
      <c r="AT550" s="152" t="s">
        <v>197</v>
      </c>
      <c r="AU550" s="152" t="s">
        <v>78</v>
      </c>
      <c r="AV550" s="12" t="s">
        <v>78</v>
      </c>
      <c r="AW550" s="12" t="s">
        <v>31</v>
      </c>
      <c r="AX550" s="12" t="s">
        <v>69</v>
      </c>
      <c r="AY550" s="152" t="s">
        <v>184</v>
      </c>
    </row>
    <row r="551" spans="2:65" s="12" customFormat="1">
      <c r="B551" s="151"/>
      <c r="D551" s="145" t="s">
        <v>197</v>
      </c>
      <c r="E551" s="152" t="s">
        <v>19</v>
      </c>
      <c r="F551" s="153" t="s">
        <v>783</v>
      </c>
      <c r="H551" s="154">
        <v>0</v>
      </c>
      <c r="I551" s="155"/>
      <c r="L551" s="151"/>
      <c r="M551" s="156"/>
      <c r="T551" s="157"/>
      <c r="AT551" s="152" t="s">
        <v>197</v>
      </c>
      <c r="AU551" s="152" t="s">
        <v>78</v>
      </c>
      <c r="AV551" s="12" t="s">
        <v>78</v>
      </c>
      <c r="AW551" s="12" t="s">
        <v>31</v>
      </c>
      <c r="AX551" s="12" t="s">
        <v>69</v>
      </c>
      <c r="AY551" s="152" t="s">
        <v>184</v>
      </c>
    </row>
    <row r="552" spans="2:65" s="12" customFormat="1">
      <c r="B552" s="151"/>
      <c r="D552" s="145" t="s">
        <v>197</v>
      </c>
      <c r="E552" s="152" t="s">
        <v>19</v>
      </c>
      <c r="F552" s="153" t="s">
        <v>784</v>
      </c>
      <c r="H552" s="154">
        <v>0</v>
      </c>
      <c r="I552" s="155"/>
      <c r="L552" s="151"/>
      <c r="M552" s="156"/>
      <c r="T552" s="157"/>
      <c r="AT552" s="152" t="s">
        <v>197</v>
      </c>
      <c r="AU552" s="152" t="s">
        <v>78</v>
      </c>
      <c r="AV552" s="12" t="s">
        <v>78</v>
      </c>
      <c r="AW552" s="12" t="s">
        <v>31</v>
      </c>
      <c r="AX552" s="12" t="s">
        <v>69</v>
      </c>
      <c r="AY552" s="152" t="s">
        <v>184</v>
      </c>
    </row>
    <row r="553" spans="2:65" s="12" customFormat="1">
      <c r="B553" s="151"/>
      <c r="D553" s="145" t="s">
        <v>197</v>
      </c>
      <c r="E553" s="152" t="s">
        <v>19</v>
      </c>
      <c r="F553" s="153" t="s">
        <v>785</v>
      </c>
      <c r="H553" s="154">
        <v>8.8800000000000008</v>
      </c>
      <c r="I553" s="155"/>
      <c r="L553" s="151"/>
      <c r="M553" s="156"/>
      <c r="T553" s="157"/>
      <c r="AT553" s="152" t="s">
        <v>197</v>
      </c>
      <c r="AU553" s="152" t="s">
        <v>78</v>
      </c>
      <c r="AV553" s="12" t="s">
        <v>78</v>
      </c>
      <c r="AW553" s="12" t="s">
        <v>31</v>
      </c>
      <c r="AX553" s="12" t="s">
        <v>69</v>
      </c>
      <c r="AY553" s="152" t="s">
        <v>184</v>
      </c>
    </row>
    <row r="554" spans="2:65" s="12" customFormat="1">
      <c r="B554" s="151"/>
      <c r="D554" s="145" t="s">
        <v>197</v>
      </c>
      <c r="E554" s="152" t="s">
        <v>19</v>
      </c>
      <c r="F554" s="153" t="s">
        <v>786</v>
      </c>
      <c r="H554" s="154">
        <v>8</v>
      </c>
      <c r="I554" s="155"/>
      <c r="L554" s="151"/>
      <c r="M554" s="156"/>
      <c r="T554" s="157"/>
      <c r="AT554" s="152" t="s">
        <v>197</v>
      </c>
      <c r="AU554" s="152" t="s">
        <v>78</v>
      </c>
      <c r="AV554" s="12" t="s">
        <v>78</v>
      </c>
      <c r="AW554" s="12" t="s">
        <v>31</v>
      </c>
      <c r="AX554" s="12" t="s">
        <v>69</v>
      </c>
      <c r="AY554" s="152" t="s">
        <v>184</v>
      </c>
    </row>
    <row r="555" spans="2:65" s="12" customFormat="1">
      <c r="B555" s="151"/>
      <c r="D555" s="145" t="s">
        <v>197</v>
      </c>
      <c r="E555" s="152" t="s">
        <v>19</v>
      </c>
      <c r="F555" s="153" t="s">
        <v>787</v>
      </c>
      <c r="H555" s="154">
        <v>10.3</v>
      </c>
      <c r="I555" s="155"/>
      <c r="L555" s="151"/>
      <c r="M555" s="156"/>
      <c r="T555" s="157"/>
      <c r="AT555" s="152" t="s">
        <v>197</v>
      </c>
      <c r="AU555" s="152" t="s">
        <v>78</v>
      </c>
      <c r="AV555" s="12" t="s">
        <v>78</v>
      </c>
      <c r="AW555" s="12" t="s">
        <v>31</v>
      </c>
      <c r="AX555" s="12" t="s">
        <v>69</v>
      </c>
      <c r="AY555" s="152" t="s">
        <v>184</v>
      </c>
    </row>
    <row r="556" spans="2:65" s="12" customFormat="1">
      <c r="B556" s="151"/>
      <c r="D556" s="145" t="s">
        <v>197</v>
      </c>
      <c r="E556" s="152" t="s">
        <v>19</v>
      </c>
      <c r="F556" s="153" t="s">
        <v>788</v>
      </c>
      <c r="H556" s="154">
        <v>2.944</v>
      </c>
      <c r="I556" s="155"/>
      <c r="L556" s="151"/>
      <c r="M556" s="156"/>
      <c r="T556" s="157"/>
      <c r="AT556" s="152" t="s">
        <v>197</v>
      </c>
      <c r="AU556" s="152" t="s">
        <v>78</v>
      </c>
      <c r="AV556" s="12" t="s">
        <v>78</v>
      </c>
      <c r="AW556" s="12" t="s">
        <v>31</v>
      </c>
      <c r="AX556" s="12" t="s">
        <v>69</v>
      </c>
      <c r="AY556" s="152" t="s">
        <v>184</v>
      </c>
    </row>
    <row r="557" spans="2:65" s="13" customFormat="1">
      <c r="B557" s="158"/>
      <c r="D557" s="145" t="s">
        <v>197</v>
      </c>
      <c r="E557" s="159" t="s">
        <v>19</v>
      </c>
      <c r="F557" s="160" t="s">
        <v>205</v>
      </c>
      <c r="H557" s="161">
        <v>43.14</v>
      </c>
      <c r="I557" s="162"/>
      <c r="L557" s="158"/>
      <c r="M557" s="163"/>
      <c r="T557" s="164"/>
      <c r="AT557" s="159" t="s">
        <v>197</v>
      </c>
      <c r="AU557" s="159" t="s">
        <v>78</v>
      </c>
      <c r="AV557" s="13" t="s">
        <v>191</v>
      </c>
      <c r="AW557" s="13" t="s">
        <v>31</v>
      </c>
      <c r="AX557" s="13" t="s">
        <v>76</v>
      </c>
      <c r="AY557" s="159" t="s">
        <v>184</v>
      </c>
    </row>
    <row r="558" spans="2:65" s="1" customFormat="1" ht="16.5" customHeight="1">
      <c r="B558" s="33"/>
      <c r="C558" s="132" t="s">
        <v>789</v>
      </c>
      <c r="D558" s="132" t="s">
        <v>186</v>
      </c>
      <c r="E558" s="133" t="s">
        <v>790</v>
      </c>
      <c r="F558" s="134" t="s">
        <v>791</v>
      </c>
      <c r="G558" s="135" t="s">
        <v>345</v>
      </c>
      <c r="H558" s="136">
        <v>43.14</v>
      </c>
      <c r="I558" s="137"/>
      <c r="J558" s="138">
        <f>ROUND(I558*H558,2)</f>
        <v>0</v>
      </c>
      <c r="K558" s="134" t="s">
        <v>190</v>
      </c>
      <c r="L558" s="33"/>
      <c r="M558" s="139" t="s">
        <v>19</v>
      </c>
      <c r="N558" s="140" t="s">
        <v>40</v>
      </c>
      <c r="P558" s="141">
        <f>O558*H558</f>
        <v>0</v>
      </c>
      <c r="Q558" s="141">
        <v>0</v>
      </c>
      <c r="R558" s="141">
        <f>Q558*H558</f>
        <v>0</v>
      </c>
      <c r="S558" s="141">
        <v>0</v>
      </c>
      <c r="T558" s="142">
        <f>S558*H558</f>
        <v>0</v>
      </c>
      <c r="AR558" s="143" t="s">
        <v>191</v>
      </c>
      <c r="AT558" s="143" t="s">
        <v>186</v>
      </c>
      <c r="AU558" s="143" t="s">
        <v>78</v>
      </c>
      <c r="AY558" s="18" t="s">
        <v>184</v>
      </c>
      <c r="BE558" s="144">
        <f>IF(N558="základní",J558,0)</f>
        <v>0</v>
      </c>
      <c r="BF558" s="144">
        <f>IF(N558="snížená",J558,0)</f>
        <v>0</v>
      </c>
      <c r="BG558" s="144">
        <f>IF(N558="zákl. přenesená",J558,0)</f>
        <v>0</v>
      </c>
      <c r="BH558" s="144">
        <f>IF(N558="sníž. přenesená",J558,0)</f>
        <v>0</v>
      </c>
      <c r="BI558" s="144">
        <f>IF(N558="nulová",J558,0)</f>
        <v>0</v>
      </c>
      <c r="BJ558" s="18" t="s">
        <v>76</v>
      </c>
      <c r="BK558" s="144">
        <f>ROUND(I558*H558,2)</f>
        <v>0</v>
      </c>
      <c r="BL558" s="18" t="s">
        <v>191</v>
      </c>
      <c r="BM558" s="143" t="s">
        <v>792</v>
      </c>
    </row>
    <row r="559" spans="2:65" s="1" customFormat="1">
      <c r="B559" s="33"/>
      <c r="D559" s="145" t="s">
        <v>193</v>
      </c>
      <c r="F559" s="146" t="s">
        <v>793</v>
      </c>
      <c r="I559" s="147"/>
      <c r="L559" s="33"/>
      <c r="M559" s="148"/>
      <c r="T559" s="54"/>
      <c r="AT559" s="18" t="s">
        <v>193</v>
      </c>
      <c r="AU559" s="18" t="s">
        <v>78</v>
      </c>
    </row>
    <row r="560" spans="2:65" s="1" customFormat="1">
      <c r="B560" s="33"/>
      <c r="D560" s="149" t="s">
        <v>195</v>
      </c>
      <c r="F560" s="150" t="s">
        <v>794</v>
      </c>
      <c r="I560" s="147"/>
      <c r="L560" s="33"/>
      <c r="M560" s="148"/>
      <c r="T560" s="54"/>
      <c r="AT560" s="18" t="s">
        <v>195</v>
      </c>
      <c r="AU560" s="18" t="s">
        <v>78</v>
      </c>
    </row>
    <row r="561" spans="2:65" s="1" customFormat="1" ht="24.2" customHeight="1">
      <c r="B561" s="33"/>
      <c r="C561" s="132" t="s">
        <v>795</v>
      </c>
      <c r="D561" s="132" t="s">
        <v>186</v>
      </c>
      <c r="E561" s="133" t="s">
        <v>796</v>
      </c>
      <c r="F561" s="134" t="s">
        <v>797</v>
      </c>
      <c r="G561" s="135" t="s">
        <v>313</v>
      </c>
      <c r="H561" s="136">
        <v>0.77</v>
      </c>
      <c r="I561" s="137"/>
      <c r="J561" s="138">
        <f>ROUND(I561*H561,2)</f>
        <v>0</v>
      </c>
      <c r="K561" s="134" t="s">
        <v>190</v>
      </c>
      <c r="L561" s="33"/>
      <c r="M561" s="139" t="s">
        <v>19</v>
      </c>
      <c r="N561" s="140" t="s">
        <v>40</v>
      </c>
      <c r="P561" s="141">
        <f>O561*H561</f>
        <v>0</v>
      </c>
      <c r="Q561" s="141">
        <v>1.05291</v>
      </c>
      <c r="R561" s="141">
        <f>Q561*H561</f>
        <v>0.81074069999999998</v>
      </c>
      <c r="S561" s="141">
        <v>0</v>
      </c>
      <c r="T561" s="142">
        <f>S561*H561</f>
        <v>0</v>
      </c>
      <c r="AR561" s="143" t="s">
        <v>191</v>
      </c>
      <c r="AT561" s="143" t="s">
        <v>186</v>
      </c>
      <c r="AU561" s="143" t="s">
        <v>78</v>
      </c>
      <c r="AY561" s="18" t="s">
        <v>184</v>
      </c>
      <c r="BE561" s="144">
        <f>IF(N561="základní",J561,0)</f>
        <v>0</v>
      </c>
      <c r="BF561" s="144">
        <f>IF(N561="snížená",J561,0)</f>
        <v>0</v>
      </c>
      <c r="BG561" s="144">
        <f>IF(N561="zákl. přenesená",J561,0)</f>
        <v>0</v>
      </c>
      <c r="BH561" s="144">
        <f>IF(N561="sníž. přenesená",J561,0)</f>
        <v>0</v>
      </c>
      <c r="BI561" s="144">
        <f>IF(N561="nulová",J561,0)</f>
        <v>0</v>
      </c>
      <c r="BJ561" s="18" t="s">
        <v>76</v>
      </c>
      <c r="BK561" s="144">
        <f>ROUND(I561*H561,2)</f>
        <v>0</v>
      </c>
      <c r="BL561" s="18" t="s">
        <v>191</v>
      </c>
      <c r="BM561" s="143" t="s">
        <v>798</v>
      </c>
    </row>
    <row r="562" spans="2:65" s="1" customFormat="1" ht="19.5">
      <c r="B562" s="33"/>
      <c r="D562" s="145" t="s">
        <v>193</v>
      </c>
      <c r="F562" s="146" t="s">
        <v>799</v>
      </c>
      <c r="I562" s="147"/>
      <c r="L562" s="33"/>
      <c r="M562" s="148"/>
      <c r="T562" s="54"/>
      <c r="AT562" s="18" t="s">
        <v>193</v>
      </c>
      <c r="AU562" s="18" t="s">
        <v>78</v>
      </c>
    </row>
    <row r="563" spans="2:65" s="1" customFormat="1">
      <c r="B563" s="33"/>
      <c r="D563" s="149" t="s">
        <v>195</v>
      </c>
      <c r="F563" s="150" t="s">
        <v>800</v>
      </c>
      <c r="I563" s="147"/>
      <c r="L563" s="33"/>
      <c r="M563" s="148"/>
      <c r="T563" s="54"/>
      <c r="AT563" s="18" t="s">
        <v>195</v>
      </c>
      <c r="AU563" s="18" t="s">
        <v>78</v>
      </c>
    </row>
    <row r="564" spans="2:65" s="12" customFormat="1">
      <c r="B564" s="151"/>
      <c r="D564" s="145" t="s">
        <v>197</v>
      </c>
      <c r="E564" s="152" t="s">
        <v>19</v>
      </c>
      <c r="F564" s="153" t="s">
        <v>801</v>
      </c>
      <c r="H564" s="154">
        <v>6.7000000000000004E-2</v>
      </c>
      <c r="I564" s="155"/>
      <c r="L564" s="151"/>
      <c r="M564" s="156"/>
      <c r="T564" s="157"/>
      <c r="AT564" s="152" t="s">
        <v>197</v>
      </c>
      <c r="AU564" s="152" t="s">
        <v>78</v>
      </c>
      <c r="AV564" s="12" t="s">
        <v>78</v>
      </c>
      <c r="AW564" s="12" t="s">
        <v>31</v>
      </c>
      <c r="AX564" s="12" t="s">
        <v>69</v>
      </c>
      <c r="AY564" s="152" t="s">
        <v>184</v>
      </c>
    </row>
    <row r="565" spans="2:65" s="12" customFormat="1">
      <c r="B565" s="151"/>
      <c r="D565" s="145" t="s">
        <v>197</v>
      </c>
      <c r="E565" s="152" t="s">
        <v>19</v>
      </c>
      <c r="F565" s="153" t="s">
        <v>802</v>
      </c>
      <c r="H565" s="154">
        <v>6.2E-2</v>
      </c>
      <c r="I565" s="155"/>
      <c r="L565" s="151"/>
      <c r="M565" s="156"/>
      <c r="T565" s="157"/>
      <c r="AT565" s="152" t="s">
        <v>197</v>
      </c>
      <c r="AU565" s="152" t="s">
        <v>78</v>
      </c>
      <c r="AV565" s="12" t="s">
        <v>78</v>
      </c>
      <c r="AW565" s="12" t="s">
        <v>31</v>
      </c>
      <c r="AX565" s="12" t="s">
        <v>69</v>
      </c>
      <c r="AY565" s="152" t="s">
        <v>184</v>
      </c>
    </row>
    <row r="566" spans="2:65" s="12" customFormat="1">
      <c r="B566" s="151"/>
      <c r="D566" s="145" t="s">
        <v>197</v>
      </c>
      <c r="E566" s="152" t="s">
        <v>19</v>
      </c>
      <c r="F566" s="153" t="s">
        <v>803</v>
      </c>
      <c r="H566" s="154">
        <v>2.5999999999999999E-2</v>
      </c>
      <c r="I566" s="155"/>
      <c r="L566" s="151"/>
      <c r="M566" s="156"/>
      <c r="T566" s="157"/>
      <c r="AT566" s="152" t="s">
        <v>197</v>
      </c>
      <c r="AU566" s="152" t="s">
        <v>78</v>
      </c>
      <c r="AV566" s="12" t="s">
        <v>78</v>
      </c>
      <c r="AW566" s="12" t="s">
        <v>31</v>
      </c>
      <c r="AX566" s="12" t="s">
        <v>69</v>
      </c>
      <c r="AY566" s="152" t="s">
        <v>184</v>
      </c>
    </row>
    <row r="567" spans="2:65" s="12" customFormat="1">
      <c r="B567" s="151"/>
      <c r="D567" s="145" t="s">
        <v>197</v>
      </c>
      <c r="E567" s="152" t="s">
        <v>19</v>
      </c>
      <c r="F567" s="153" t="s">
        <v>804</v>
      </c>
      <c r="H567" s="154">
        <v>0.14899999999999999</v>
      </c>
      <c r="I567" s="155"/>
      <c r="L567" s="151"/>
      <c r="M567" s="156"/>
      <c r="T567" s="157"/>
      <c r="AT567" s="152" t="s">
        <v>197</v>
      </c>
      <c r="AU567" s="152" t="s">
        <v>78</v>
      </c>
      <c r="AV567" s="12" t="s">
        <v>78</v>
      </c>
      <c r="AW567" s="12" t="s">
        <v>31</v>
      </c>
      <c r="AX567" s="12" t="s">
        <v>69</v>
      </c>
      <c r="AY567" s="152" t="s">
        <v>184</v>
      </c>
    </row>
    <row r="568" spans="2:65" s="15" customFormat="1">
      <c r="B568" s="182"/>
      <c r="D568" s="145" t="s">
        <v>197</v>
      </c>
      <c r="E568" s="183" t="s">
        <v>19</v>
      </c>
      <c r="F568" s="184" t="s">
        <v>696</v>
      </c>
      <c r="H568" s="185">
        <v>0.30399999999999999</v>
      </c>
      <c r="I568" s="186"/>
      <c r="L568" s="182"/>
      <c r="M568" s="187"/>
      <c r="T568" s="188"/>
      <c r="AT568" s="183" t="s">
        <v>197</v>
      </c>
      <c r="AU568" s="183" t="s">
        <v>78</v>
      </c>
      <c r="AV568" s="15" t="s">
        <v>206</v>
      </c>
      <c r="AW568" s="15" t="s">
        <v>31</v>
      </c>
      <c r="AX568" s="15" t="s">
        <v>69</v>
      </c>
      <c r="AY568" s="183" t="s">
        <v>184</v>
      </c>
    </row>
    <row r="569" spans="2:65" s="12" customFormat="1">
      <c r="B569" s="151"/>
      <c r="D569" s="145" t="s">
        <v>197</v>
      </c>
      <c r="E569" s="152" t="s">
        <v>19</v>
      </c>
      <c r="F569" s="153" t="s">
        <v>805</v>
      </c>
      <c r="H569" s="154">
        <v>4.7E-2</v>
      </c>
      <c r="I569" s="155"/>
      <c r="L569" s="151"/>
      <c r="M569" s="156"/>
      <c r="T569" s="157"/>
      <c r="AT569" s="152" t="s">
        <v>197</v>
      </c>
      <c r="AU569" s="152" t="s">
        <v>78</v>
      </c>
      <c r="AV569" s="12" t="s">
        <v>78</v>
      </c>
      <c r="AW569" s="12" t="s">
        <v>31</v>
      </c>
      <c r="AX569" s="12" t="s">
        <v>69</v>
      </c>
      <c r="AY569" s="152" t="s">
        <v>184</v>
      </c>
    </row>
    <row r="570" spans="2:65" s="12" customFormat="1">
      <c r="B570" s="151"/>
      <c r="D570" s="145" t="s">
        <v>197</v>
      </c>
      <c r="E570" s="152" t="s">
        <v>19</v>
      </c>
      <c r="F570" s="153" t="s">
        <v>806</v>
      </c>
      <c r="H570" s="154">
        <v>0.185</v>
      </c>
      <c r="I570" s="155"/>
      <c r="L570" s="151"/>
      <c r="M570" s="156"/>
      <c r="T570" s="157"/>
      <c r="AT570" s="152" t="s">
        <v>197</v>
      </c>
      <c r="AU570" s="152" t="s">
        <v>78</v>
      </c>
      <c r="AV570" s="12" t="s">
        <v>78</v>
      </c>
      <c r="AW570" s="12" t="s">
        <v>31</v>
      </c>
      <c r="AX570" s="12" t="s">
        <v>69</v>
      </c>
      <c r="AY570" s="152" t="s">
        <v>184</v>
      </c>
    </row>
    <row r="571" spans="2:65" s="15" customFormat="1">
      <c r="B571" s="182"/>
      <c r="D571" s="145" t="s">
        <v>197</v>
      </c>
      <c r="E571" s="183" t="s">
        <v>19</v>
      </c>
      <c r="F571" s="184" t="s">
        <v>696</v>
      </c>
      <c r="H571" s="185">
        <v>0.23200000000000001</v>
      </c>
      <c r="I571" s="186"/>
      <c r="L571" s="182"/>
      <c r="M571" s="187"/>
      <c r="T571" s="188"/>
      <c r="AT571" s="183" t="s">
        <v>197</v>
      </c>
      <c r="AU571" s="183" t="s">
        <v>78</v>
      </c>
      <c r="AV571" s="15" t="s">
        <v>206</v>
      </c>
      <c r="AW571" s="15" t="s">
        <v>31</v>
      </c>
      <c r="AX571" s="15" t="s">
        <v>69</v>
      </c>
      <c r="AY571" s="183" t="s">
        <v>184</v>
      </c>
    </row>
    <row r="572" spans="2:65" s="12" customFormat="1">
      <c r="B572" s="151"/>
      <c r="D572" s="145" t="s">
        <v>197</v>
      </c>
      <c r="E572" s="152" t="s">
        <v>19</v>
      </c>
      <c r="F572" s="153" t="s">
        <v>807</v>
      </c>
      <c r="H572" s="154">
        <v>0.23400000000000001</v>
      </c>
      <c r="I572" s="155"/>
      <c r="L572" s="151"/>
      <c r="M572" s="156"/>
      <c r="T572" s="157"/>
      <c r="AT572" s="152" t="s">
        <v>197</v>
      </c>
      <c r="AU572" s="152" t="s">
        <v>78</v>
      </c>
      <c r="AV572" s="12" t="s">
        <v>78</v>
      </c>
      <c r="AW572" s="12" t="s">
        <v>31</v>
      </c>
      <c r="AX572" s="12" t="s">
        <v>69</v>
      </c>
      <c r="AY572" s="152" t="s">
        <v>184</v>
      </c>
    </row>
    <row r="573" spans="2:65" s="13" customFormat="1">
      <c r="B573" s="158"/>
      <c r="D573" s="145" t="s">
        <v>197</v>
      </c>
      <c r="E573" s="159" t="s">
        <v>19</v>
      </c>
      <c r="F573" s="160" t="s">
        <v>205</v>
      </c>
      <c r="H573" s="161">
        <v>0.77</v>
      </c>
      <c r="I573" s="162"/>
      <c r="L573" s="158"/>
      <c r="M573" s="163"/>
      <c r="T573" s="164"/>
      <c r="AT573" s="159" t="s">
        <v>197</v>
      </c>
      <c r="AU573" s="159" t="s">
        <v>78</v>
      </c>
      <c r="AV573" s="13" t="s">
        <v>191</v>
      </c>
      <c r="AW573" s="13" t="s">
        <v>31</v>
      </c>
      <c r="AX573" s="13" t="s">
        <v>76</v>
      </c>
      <c r="AY573" s="159" t="s">
        <v>184</v>
      </c>
    </row>
    <row r="574" spans="2:65" s="11" customFormat="1" ht="22.9" customHeight="1">
      <c r="B574" s="120"/>
      <c r="D574" s="121" t="s">
        <v>68</v>
      </c>
      <c r="E574" s="130" t="s">
        <v>225</v>
      </c>
      <c r="F574" s="130" t="s">
        <v>808</v>
      </c>
      <c r="I574" s="123"/>
      <c r="J574" s="131">
        <f>BK574</f>
        <v>0</v>
      </c>
      <c r="L574" s="120"/>
      <c r="M574" s="125"/>
      <c r="P574" s="126">
        <f>P575+P608+P757+P816</f>
        <v>0</v>
      </c>
      <c r="R574" s="126">
        <f>R575+R608+R757+R816</f>
        <v>114.51600026999998</v>
      </c>
      <c r="T574" s="127">
        <f>T575+T608+T757+T816</f>
        <v>0</v>
      </c>
      <c r="AR574" s="121" t="s">
        <v>76</v>
      </c>
      <c r="AT574" s="128" t="s">
        <v>68</v>
      </c>
      <c r="AU574" s="128" t="s">
        <v>76</v>
      </c>
      <c r="AY574" s="121" t="s">
        <v>184</v>
      </c>
      <c r="BK574" s="129">
        <f>BK575+BK608+BK757+BK816</f>
        <v>0</v>
      </c>
    </row>
    <row r="575" spans="2:65" s="11" customFormat="1" ht="20.85" customHeight="1">
      <c r="B575" s="120"/>
      <c r="D575" s="121" t="s">
        <v>68</v>
      </c>
      <c r="E575" s="130" t="s">
        <v>640</v>
      </c>
      <c r="F575" s="130" t="s">
        <v>809</v>
      </c>
      <c r="I575" s="123"/>
      <c r="J575" s="131">
        <f>BK575</f>
        <v>0</v>
      </c>
      <c r="L575" s="120"/>
      <c r="M575" s="125"/>
      <c r="P575" s="126">
        <f>SUM(P576:P607)</f>
        <v>0</v>
      </c>
      <c r="R575" s="126">
        <f>SUM(R576:R607)</f>
        <v>15.116023999999999</v>
      </c>
      <c r="T575" s="127">
        <f>SUM(T576:T607)</f>
        <v>0</v>
      </c>
      <c r="AR575" s="121" t="s">
        <v>76</v>
      </c>
      <c r="AT575" s="128" t="s">
        <v>68</v>
      </c>
      <c r="AU575" s="128" t="s">
        <v>78</v>
      </c>
      <c r="AY575" s="121" t="s">
        <v>184</v>
      </c>
      <c r="BK575" s="129">
        <f>SUM(BK576:BK607)</f>
        <v>0</v>
      </c>
    </row>
    <row r="576" spans="2:65" s="1" customFormat="1" ht="24.2" customHeight="1">
      <c r="B576" s="33"/>
      <c r="C576" s="132" t="s">
        <v>810</v>
      </c>
      <c r="D576" s="132" t="s">
        <v>186</v>
      </c>
      <c r="E576" s="133" t="s">
        <v>811</v>
      </c>
      <c r="F576" s="134" t="s">
        <v>812</v>
      </c>
      <c r="G576" s="135" t="s">
        <v>345</v>
      </c>
      <c r="H576" s="136">
        <v>175.9</v>
      </c>
      <c r="I576" s="137"/>
      <c r="J576" s="138">
        <f>ROUND(I576*H576,2)</f>
        <v>0</v>
      </c>
      <c r="K576" s="134" t="s">
        <v>190</v>
      </c>
      <c r="L576" s="33"/>
      <c r="M576" s="139" t="s">
        <v>19</v>
      </c>
      <c r="N576" s="140" t="s">
        <v>40</v>
      </c>
      <c r="P576" s="141">
        <f>O576*H576</f>
        <v>0</v>
      </c>
      <c r="Q576" s="141">
        <v>1.8380000000000001E-2</v>
      </c>
      <c r="R576" s="141">
        <f>Q576*H576</f>
        <v>3.2330420000000002</v>
      </c>
      <c r="S576" s="141">
        <v>0</v>
      </c>
      <c r="T576" s="142">
        <f>S576*H576</f>
        <v>0</v>
      </c>
      <c r="AR576" s="143" t="s">
        <v>191</v>
      </c>
      <c r="AT576" s="143" t="s">
        <v>186</v>
      </c>
      <c r="AU576" s="143" t="s">
        <v>206</v>
      </c>
      <c r="AY576" s="18" t="s">
        <v>184</v>
      </c>
      <c r="BE576" s="144">
        <f>IF(N576="základní",J576,0)</f>
        <v>0</v>
      </c>
      <c r="BF576" s="144">
        <f>IF(N576="snížená",J576,0)</f>
        <v>0</v>
      </c>
      <c r="BG576" s="144">
        <f>IF(N576="zákl. přenesená",J576,0)</f>
        <v>0</v>
      </c>
      <c r="BH576" s="144">
        <f>IF(N576="sníž. přenesená",J576,0)</f>
        <v>0</v>
      </c>
      <c r="BI576" s="144">
        <f>IF(N576="nulová",J576,0)</f>
        <v>0</v>
      </c>
      <c r="BJ576" s="18" t="s">
        <v>76</v>
      </c>
      <c r="BK576" s="144">
        <f>ROUND(I576*H576,2)</f>
        <v>0</v>
      </c>
      <c r="BL576" s="18" t="s">
        <v>191</v>
      </c>
      <c r="BM576" s="143" t="s">
        <v>813</v>
      </c>
    </row>
    <row r="577" spans="2:65" s="1" customFormat="1" ht="29.25">
      <c r="B577" s="33"/>
      <c r="D577" s="145" t="s">
        <v>193</v>
      </c>
      <c r="F577" s="146" t="s">
        <v>814</v>
      </c>
      <c r="I577" s="147"/>
      <c r="L577" s="33"/>
      <c r="M577" s="148"/>
      <c r="T577" s="54"/>
      <c r="AT577" s="18" t="s">
        <v>193</v>
      </c>
      <c r="AU577" s="18" t="s">
        <v>206</v>
      </c>
    </row>
    <row r="578" spans="2:65" s="1" customFormat="1">
      <c r="B578" s="33"/>
      <c r="D578" s="149" t="s">
        <v>195</v>
      </c>
      <c r="F578" s="150" t="s">
        <v>815</v>
      </c>
      <c r="I578" s="147"/>
      <c r="L578" s="33"/>
      <c r="M578" s="148"/>
      <c r="T578" s="54"/>
      <c r="AT578" s="18" t="s">
        <v>195</v>
      </c>
      <c r="AU578" s="18" t="s">
        <v>206</v>
      </c>
    </row>
    <row r="579" spans="2:65" s="12" customFormat="1">
      <c r="B579" s="151"/>
      <c r="D579" s="145" t="s">
        <v>197</v>
      </c>
      <c r="E579" s="152" t="s">
        <v>19</v>
      </c>
      <c r="F579" s="153" t="s">
        <v>816</v>
      </c>
      <c r="H579" s="154">
        <v>98.3</v>
      </c>
      <c r="I579" s="155"/>
      <c r="L579" s="151"/>
      <c r="M579" s="156"/>
      <c r="T579" s="157"/>
      <c r="AT579" s="152" t="s">
        <v>197</v>
      </c>
      <c r="AU579" s="152" t="s">
        <v>206</v>
      </c>
      <c r="AV579" s="12" t="s">
        <v>78</v>
      </c>
      <c r="AW579" s="12" t="s">
        <v>31</v>
      </c>
      <c r="AX579" s="12" t="s">
        <v>69</v>
      </c>
      <c r="AY579" s="152" t="s">
        <v>184</v>
      </c>
    </row>
    <row r="580" spans="2:65" s="12" customFormat="1">
      <c r="B580" s="151"/>
      <c r="D580" s="145" t="s">
        <v>197</v>
      </c>
      <c r="E580" s="152" t="s">
        <v>19</v>
      </c>
      <c r="F580" s="153" t="s">
        <v>817</v>
      </c>
      <c r="H580" s="154">
        <v>77.599999999999994</v>
      </c>
      <c r="I580" s="155"/>
      <c r="L580" s="151"/>
      <c r="M580" s="156"/>
      <c r="T580" s="157"/>
      <c r="AT580" s="152" t="s">
        <v>197</v>
      </c>
      <c r="AU580" s="152" t="s">
        <v>206</v>
      </c>
      <c r="AV580" s="12" t="s">
        <v>78</v>
      </c>
      <c r="AW580" s="12" t="s">
        <v>31</v>
      </c>
      <c r="AX580" s="12" t="s">
        <v>69</v>
      </c>
      <c r="AY580" s="152" t="s">
        <v>184</v>
      </c>
    </row>
    <row r="581" spans="2:65" s="12" customFormat="1">
      <c r="B581" s="151"/>
      <c r="D581" s="145" t="s">
        <v>197</v>
      </c>
      <c r="E581" s="152" t="s">
        <v>19</v>
      </c>
      <c r="F581" s="153" t="s">
        <v>818</v>
      </c>
      <c r="H581" s="154">
        <v>0</v>
      </c>
      <c r="I581" s="155"/>
      <c r="L581" s="151"/>
      <c r="M581" s="156"/>
      <c r="T581" s="157"/>
      <c r="AT581" s="152" t="s">
        <v>197</v>
      </c>
      <c r="AU581" s="152" t="s">
        <v>206</v>
      </c>
      <c r="AV581" s="12" t="s">
        <v>78</v>
      </c>
      <c r="AW581" s="12" t="s">
        <v>31</v>
      </c>
      <c r="AX581" s="12" t="s">
        <v>69</v>
      </c>
      <c r="AY581" s="152" t="s">
        <v>184</v>
      </c>
    </row>
    <row r="582" spans="2:65" s="13" customFormat="1">
      <c r="B582" s="158"/>
      <c r="D582" s="145" t="s">
        <v>197</v>
      </c>
      <c r="E582" s="159" t="s">
        <v>19</v>
      </c>
      <c r="F582" s="160" t="s">
        <v>205</v>
      </c>
      <c r="H582" s="161">
        <v>175.9</v>
      </c>
      <c r="I582" s="162"/>
      <c r="L582" s="158"/>
      <c r="M582" s="163"/>
      <c r="T582" s="164"/>
      <c r="AT582" s="159" t="s">
        <v>197</v>
      </c>
      <c r="AU582" s="159" t="s">
        <v>206</v>
      </c>
      <c r="AV582" s="13" t="s">
        <v>191</v>
      </c>
      <c r="AW582" s="13" t="s">
        <v>31</v>
      </c>
      <c r="AX582" s="13" t="s">
        <v>76</v>
      </c>
      <c r="AY582" s="159" t="s">
        <v>184</v>
      </c>
    </row>
    <row r="583" spans="2:65" s="1" customFormat="1" ht="24.2" customHeight="1">
      <c r="B583" s="33"/>
      <c r="C583" s="132" t="s">
        <v>819</v>
      </c>
      <c r="D583" s="132" t="s">
        <v>186</v>
      </c>
      <c r="E583" s="133" t="s">
        <v>820</v>
      </c>
      <c r="F583" s="134" t="s">
        <v>821</v>
      </c>
      <c r="G583" s="135" t="s">
        <v>345</v>
      </c>
      <c r="H583" s="136">
        <v>539.4</v>
      </c>
      <c r="I583" s="137"/>
      <c r="J583" s="138">
        <f>ROUND(I583*H583,2)</f>
        <v>0</v>
      </c>
      <c r="K583" s="134" t="s">
        <v>190</v>
      </c>
      <c r="L583" s="33"/>
      <c r="M583" s="139" t="s">
        <v>19</v>
      </c>
      <c r="N583" s="140" t="s">
        <v>40</v>
      </c>
      <c r="P583" s="141">
        <f>O583*H583</f>
        <v>0</v>
      </c>
      <c r="Q583" s="141">
        <v>4.3800000000000002E-3</v>
      </c>
      <c r="R583" s="141">
        <f>Q583*H583</f>
        <v>2.3625720000000001</v>
      </c>
      <c r="S583" s="141">
        <v>0</v>
      </c>
      <c r="T583" s="142">
        <f>S583*H583</f>
        <v>0</v>
      </c>
      <c r="AR583" s="143" t="s">
        <v>191</v>
      </c>
      <c r="AT583" s="143" t="s">
        <v>186</v>
      </c>
      <c r="AU583" s="143" t="s">
        <v>206</v>
      </c>
      <c r="AY583" s="18" t="s">
        <v>184</v>
      </c>
      <c r="BE583" s="144">
        <f>IF(N583="základní",J583,0)</f>
        <v>0</v>
      </c>
      <c r="BF583" s="144">
        <f>IF(N583="snížená",J583,0)</f>
        <v>0</v>
      </c>
      <c r="BG583" s="144">
        <f>IF(N583="zákl. přenesená",J583,0)</f>
        <v>0</v>
      </c>
      <c r="BH583" s="144">
        <f>IF(N583="sníž. přenesená",J583,0)</f>
        <v>0</v>
      </c>
      <c r="BI583" s="144">
        <f>IF(N583="nulová",J583,0)</f>
        <v>0</v>
      </c>
      <c r="BJ583" s="18" t="s">
        <v>76</v>
      </c>
      <c r="BK583" s="144">
        <f>ROUND(I583*H583,2)</f>
        <v>0</v>
      </c>
      <c r="BL583" s="18" t="s">
        <v>191</v>
      </c>
      <c r="BM583" s="143" t="s">
        <v>822</v>
      </c>
    </row>
    <row r="584" spans="2:65" s="1" customFormat="1" ht="19.5">
      <c r="B584" s="33"/>
      <c r="D584" s="145" t="s">
        <v>193</v>
      </c>
      <c r="F584" s="146" t="s">
        <v>823</v>
      </c>
      <c r="I584" s="147"/>
      <c r="L584" s="33"/>
      <c r="M584" s="148"/>
      <c r="T584" s="54"/>
      <c r="AT584" s="18" t="s">
        <v>193</v>
      </c>
      <c r="AU584" s="18" t="s">
        <v>206</v>
      </c>
    </row>
    <row r="585" spans="2:65" s="1" customFormat="1">
      <c r="B585" s="33"/>
      <c r="D585" s="149" t="s">
        <v>195</v>
      </c>
      <c r="F585" s="150" t="s">
        <v>824</v>
      </c>
      <c r="I585" s="147"/>
      <c r="L585" s="33"/>
      <c r="M585" s="148"/>
      <c r="T585" s="54"/>
      <c r="AT585" s="18" t="s">
        <v>195</v>
      </c>
      <c r="AU585" s="18" t="s">
        <v>206</v>
      </c>
    </row>
    <row r="586" spans="2:65" s="12" customFormat="1">
      <c r="B586" s="151"/>
      <c r="D586" s="145" t="s">
        <v>197</v>
      </c>
      <c r="E586" s="152" t="s">
        <v>19</v>
      </c>
      <c r="F586" s="153" t="s">
        <v>825</v>
      </c>
      <c r="H586" s="154">
        <v>539.4</v>
      </c>
      <c r="I586" s="155"/>
      <c r="L586" s="151"/>
      <c r="M586" s="156"/>
      <c r="T586" s="157"/>
      <c r="AT586" s="152" t="s">
        <v>197</v>
      </c>
      <c r="AU586" s="152" t="s">
        <v>206</v>
      </c>
      <c r="AV586" s="12" t="s">
        <v>78</v>
      </c>
      <c r="AW586" s="12" t="s">
        <v>31</v>
      </c>
      <c r="AX586" s="12" t="s">
        <v>76</v>
      </c>
      <c r="AY586" s="152" t="s">
        <v>184</v>
      </c>
    </row>
    <row r="587" spans="2:65" s="1" customFormat="1" ht="24.2" customHeight="1">
      <c r="B587" s="33"/>
      <c r="C587" s="132" t="s">
        <v>826</v>
      </c>
      <c r="D587" s="132" t="s">
        <v>186</v>
      </c>
      <c r="E587" s="133" t="s">
        <v>827</v>
      </c>
      <c r="F587" s="134" t="s">
        <v>828</v>
      </c>
      <c r="G587" s="135" t="s">
        <v>345</v>
      </c>
      <c r="H587" s="136">
        <v>539.4</v>
      </c>
      <c r="I587" s="137"/>
      <c r="J587" s="138">
        <f>ROUND(I587*H587,2)</f>
        <v>0</v>
      </c>
      <c r="K587" s="134" t="s">
        <v>190</v>
      </c>
      <c r="L587" s="33"/>
      <c r="M587" s="139" t="s">
        <v>19</v>
      </c>
      <c r="N587" s="140" t="s">
        <v>40</v>
      </c>
      <c r="P587" s="141">
        <f>O587*H587</f>
        <v>0</v>
      </c>
      <c r="Q587" s="141">
        <v>4.0000000000000001E-3</v>
      </c>
      <c r="R587" s="141">
        <f>Q587*H587</f>
        <v>2.1576</v>
      </c>
      <c r="S587" s="141">
        <v>0</v>
      </c>
      <c r="T587" s="142">
        <f>S587*H587</f>
        <v>0</v>
      </c>
      <c r="AR587" s="143" t="s">
        <v>191</v>
      </c>
      <c r="AT587" s="143" t="s">
        <v>186</v>
      </c>
      <c r="AU587" s="143" t="s">
        <v>206</v>
      </c>
      <c r="AY587" s="18" t="s">
        <v>184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8" t="s">
        <v>76</v>
      </c>
      <c r="BK587" s="144">
        <f>ROUND(I587*H587,2)</f>
        <v>0</v>
      </c>
      <c r="BL587" s="18" t="s">
        <v>191</v>
      </c>
      <c r="BM587" s="143" t="s">
        <v>829</v>
      </c>
    </row>
    <row r="588" spans="2:65" s="1" customFormat="1" ht="19.5">
      <c r="B588" s="33"/>
      <c r="D588" s="145" t="s">
        <v>193</v>
      </c>
      <c r="F588" s="146" t="s">
        <v>830</v>
      </c>
      <c r="I588" s="147"/>
      <c r="L588" s="33"/>
      <c r="M588" s="148"/>
      <c r="T588" s="54"/>
      <c r="AT588" s="18" t="s">
        <v>193</v>
      </c>
      <c r="AU588" s="18" t="s">
        <v>206</v>
      </c>
    </row>
    <row r="589" spans="2:65" s="1" customFormat="1">
      <c r="B589" s="33"/>
      <c r="D589" s="149" t="s">
        <v>195</v>
      </c>
      <c r="F589" s="150" t="s">
        <v>831</v>
      </c>
      <c r="I589" s="147"/>
      <c r="L589" s="33"/>
      <c r="M589" s="148"/>
      <c r="T589" s="54"/>
      <c r="AT589" s="18" t="s">
        <v>195</v>
      </c>
      <c r="AU589" s="18" t="s">
        <v>206</v>
      </c>
    </row>
    <row r="590" spans="2:65" s="12" customFormat="1">
      <c r="B590" s="151"/>
      <c r="D590" s="145" t="s">
        <v>197</v>
      </c>
      <c r="E590" s="152" t="s">
        <v>19</v>
      </c>
      <c r="F590" s="153" t="s">
        <v>825</v>
      </c>
      <c r="H590" s="154">
        <v>539.4</v>
      </c>
      <c r="I590" s="155"/>
      <c r="L590" s="151"/>
      <c r="M590" s="156"/>
      <c r="T590" s="157"/>
      <c r="AT590" s="152" t="s">
        <v>197</v>
      </c>
      <c r="AU590" s="152" t="s">
        <v>206</v>
      </c>
      <c r="AV590" s="12" t="s">
        <v>78</v>
      </c>
      <c r="AW590" s="12" t="s">
        <v>31</v>
      </c>
      <c r="AX590" s="12" t="s">
        <v>69</v>
      </c>
      <c r="AY590" s="152" t="s">
        <v>184</v>
      </c>
    </row>
    <row r="591" spans="2:65" s="1" customFormat="1" ht="24.2" customHeight="1">
      <c r="B591" s="33"/>
      <c r="C591" s="132" t="s">
        <v>832</v>
      </c>
      <c r="D591" s="132" t="s">
        <v>186</v>
      </c>
      <c r="E591" s="133" t="s">
        <v>833</v>
      </c>
      <c r="F591" s="134" t="s">
        <v>834</v>
      </c>
      <c r="G591" s="135" t="s">
        <v>345</v>
      </c>
      <c r="H591" s="136">
        <v>539.4</v>
      </c>
      <c r="I591" s="137"/>
      <c r="J591" s="138">
        <f>ROUND(I591*H591,2)</f>
        <v>0</v>
      </c>
      <c r="K591" s="134" t="s">
        <v>190</v>
      </c>
      <c r="L591" s="33"/>
      <c r="M591" s="139" t="s">
        <v>19</v>
      </c>
      <c r="N591" s="140" t="s">
        <v>40</v>
      </c>
      <c r="P591" s="141">
        <f>O591*H591</f>
        <v>0</v>
      </c>
      <c r="Q591" s="141">
        <v>1.3650000000000001E-2</v>
      </c>
      <c r="R591" s="141">
        <f>Q591*H591</f>
        <v>7.3628099999999996</v>
      </c>
      <c r="S591" s="141">
        <v>0</v>
      </c>
      <c r="T591" s="142">
        <f>S591*H591</f>
        <v>0</v>
      </c>
      <c r="AR591" s="143" t="s">
        <v>191</v>
      </c>
      <c r="AT591" s="143" t="s">
        <v>186</v>
      </c>
      <c r="AU591" s="143" t="s">
        <v>206</v>
      </c>
      <c r="AY591" s="18" t="s">
        <v>184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8" t="s">
        <v>76</v>
      </c>
      <c r="BK591" s="144">
        <f>ROUND(I591*H591,2)</f>
        <v>0</v>
      </c>
      <c r="BL591" s="18" t="s">
        <v>191</v>
      </c>
      <c r="BM591" s="143" t="s">
        <v>835</v>
      </c>
    </row>
    <row r="592" spans="2:65" s="1" customFormat="1" ht="29.25">
      <c r="B592" s="33"/>
      <c r="D592" s="145" t="s">
        <v>193</v>
      </c>
      <c r="F592" s="146" t="s">
        <v>836</v>
      </c>
      <c r="I592" s="147"/>
      <c r="L592" s="33"/>
      <c r="M592" s="148"/>
      <c r="T592" s="54"/>
      <c r="AT592" s="18" t="s">
        <v>193</v>
      </c>
      <c r="AU592" s="18" t="s">
        <v>206</v>
      </c>
    </row>
    <row r="593" spans="2:63" s="1" customFormat="1">
      <c r="B593" s="33"/>
      <c r="D593" s="149" t="s">
        <v>195</v>
      </c>
      <c r="F593" s="150" t="s">
        <v>837</v>
      </c>
      <c r="I593" s="147"/>
      <c r="L593" s="33"/>
      <c r="M593" s="148"/>
      <c r="T593" s="54"/>
      <c r="AT593" s="18" t="s">
        <v>195</v>
      </c>
      <c r="AU593" s="18" t="s">
        <v>206</v>
      </c>
    </row>
    <row r="594" spans="2:63" s="12" customFormat="1">
      <c r="B594" s="151"/>
      <c r="D594" s="145" t="s">
        <v>197</v>
      </c>
      <c r="E594" s="152" t="s">
        <v>19</v>
      </c>
      <c r="F594" s="153" t="s">
        <v>838</v>
      </c>
      <c r="H594" s="154">
        <v>159.97999999999999</v>
      </c>
      <c r="I594" s="155"/>
      <c r="L594" s="151"/>
      <c r="M594" s="156"/>
      <c r="T594" s="157"/>
      <c r="AT594" s="152" t="s">
        <v>197</v>
      </c>
      <c r="AU594" s="152" t="s">
        <v>206</v>
      </c>
      <c r="AV594" s="12" t="s">
        <v>78</v>
      </c>
      <c r="AW594" s="12" t="s">
        <v>31</v>
      </c>
      <c r="AX594" s="12" t="s">
        <v>69</v>
      </c>
      <c r="AY594" s="152" t="s">
        <v>184</v>
      </c>
    </row>
    <row r="595" spans="2:63" s="12" customFormat="1">
      <c r="B595" s="151"/>
      <c r="D595" s="145" t="s">
        <v>197</v>
      </c>
      <c r="E595" s="152" t="s">
        <v>19</v>
      </c>
      <c r="F595" s="153" t="s">
        <v>839</v>
      </c>
      <c r="H595" s="154">
        <v>-22.36</v>
      </c>
      <c r="I595" s="155"/>
      <c r="L595" s="151"/>
      <c r="M595" s="156"/>
      <c r="T595" s="157"/>
      <c r="AT595" s="152" t="s">
        <v>197</v>
      </c>
      <c r="AU595" s="152" t="s">
        <v>206</v>
      </c>
      <c r="AV595" s="12" t="s">
        <v>78</v>
      </c>
      <c r="AW595" s="12" t="s">
        <v>31</v>
      </c>
      <c r="AX595" s="12" t="s">
        <v>69</v>
      </c>
      <c r="AY595" s="152" t="s">
        <v>184</v>
      </c>
    </row>
    <row r="596" spans="2:63" s="12" customFormat="1" ht="22.5">
      <c r="B596" s="151"/>
      <c r="D596" s="145" t="s">
        <v>197</v>
      </c>
      <c r="E596" s="152" t="s">
        <v>19</v>
      </c>
      <c r="F596" s="153" t="s">
        <v>840</v>
      </c>
      <c r="H596" s="154">
        <v>204.6</v>
      </c>
      <c r="I596" s="155"/>
      <c r="L596" s="151"/>
      <c r="M596" s="156"/>
      <c r="T596" s="157"/>
      <c r="AT596" s="152" t="s">
        <v>197</v>
      </c>
      <c r="AU596" s="152" t="s">
        <v>206</v>
      </c>
      <c r="AV596" s="12" t="s">
        <v>78</v>
      </c>
      <c r="AW596" s="12" t="s">
        <v>31</v>
      </c>
      <c r="AX596" s="12" t="s">
        <v>69</v>
      </c>
      <c r="AY596" s="152" t="s">
        <v>184</v>
      </c>
    </row>
    <row r="597" spans="2:63" s="12" customFormat="1">
      <c r="B597" s="151"/>
      <c r="D597" s="145" t="s">
        <v>197</v>
      </c>
      <c r="E597" s="152" t="s">
        <v>19</v>
      </c>
      <c r="F597" s="153" t="s">
        <v>841</v>
      </c>
      <c r="H597" s="154">
        <v>10.23</v>
      </c>
      <c r="I597" s="155"/>
      <c r="L597" s="151"/>
      <c r="M597" s="156"/>
      <c r="T597" s="157"/>
      <c r="AT597" s="152" t="s">
        <v>197</v>
      </c>
      <c r="AU597" s="152" t="s">
        <v>206</v>
      </c>
      <c r="AV597" s="12" t="s">
        <v>78</v>
      </c>
      <c r="AW597" s="12" t="s">
        <v>31</v>
      </c>
      <c r="AX597" s="12" t="s">
        <v>69</v>
      </c>
      <c r="AY597" s="152" t="s">
        <v>184</v>
      </c>
    </row>
    <row r="598" spans="2:63" s="12" customFormat="1">
      <c r="B598" s="151"/>
      <c r="D598" s="145" t="s">
        <v>197</v>
      </c>
      <c r="E598" s="152" t="s">
        <v>19</v>
      </c>
      <c r="F598" s="153" t="s">
        <v>842</v>
      </c>
      <c r="H598" s="154">
        <v>6.6550000000000002</v>
      </c>
      <c r="I598" s="155"/>
      <c r="L598" s="151"/>
      <c r="M598" s="156"/>
      <c r="T598" s="157"/>
      <c r="AT598" s="152" t="s">
        <v>197</v>
      </c>
      <c r="AU598" s="152" t="s">
        <v>206</v>
      </c>
      <c r="AV598" s="12" t="s">
        <v>78</v>
      </c>
      <c r="AW598" s="12" t="s">
        <v>31</v>
      </c>
      <c r="AX598" s="12" t="s">
        <v>69</v>
      </c>
      <c r="AY598" s="152" t="s">
        <v>184</v>
      </c>
    </row>
    <row r="599" spans="2:63" s="12" customFormat="1">
      <c r="B599" s="151"/>
      <c r="D599" s="145" t="s">
        <v>197</v>
      </c>
      <c r="E599" s="152" t="s">
        <v>19</v>
      </c>
      <c r="F599" s="153" t="s">
        <v>843</v>
      </c>
      <c r="H599" s="154">
        <v>-6.3250000000000002</v>
      </c>
      <c r="I599" s="155"/>
      <c r="L599" s="151"/>
      <c r="M599" s="156"/>
      <c r="T599" s="157"/>
      <c r="AT599" s="152" t="s">
        <v>197</v>
      </c>
      <c r="AU599" s="152" t="s">
        <v>206</v>
      </c>
      <c r="AV599" s="12" t="s">
        <v>78</v>
      </c>
      <c r="AW599" s="12" t="s">
        <v>31</v>
      </c>
      <c r="AX599" s="12" t="s">
        <v>69</v>
      </c>
      <c r="AY599" s="152" t="s">
        <v>184</v>
      </c>
    </row>
    <row r="600" spans="2:63" s="12" customFormat="1">
      <c r="B600" s="151"/>
      <c r="D600" s="145" t="s">
        <v>197</v>
      </c>
      <c r="E600" s="152" t="s">
        <v>19</v>
      </c>
      <c r="F600" s="153" t="s">
        <v>844</v>
      </c>
      <c r="H600" s="154">
        <v>-5.04</v>
      </c>
      <c r="I600" s="155"/>
      <c r="L600" s="151"/>
      <c r="M600" s="156"/>
      <c r="T600" s="157"/>
      <c r="AT600" s="152" t="s">
        <v>197</v>
      </c>
      <c r="AU600" s="152" t="s">
        <v>206</v>
      </c>
      <c r="AV600" s="12" t="s">
        <v>78</v>
      </c>
      <c r="AW600" s="12" t="s">
        <v>31</v>
      </c>
      <c r="AX600" s="12" t="s">
        <v>69</v>
      </c>
      <c r="AY600" s="152" t="s">
        <v>184</v>
      </c>
    </row>
    <row r="601" spans="2:63" s="12" customFormat="1">
      <c r="B601" s="151"/>
      <c r="D601" s="145" t="s">
        <v>197</v>
      </c>
      <c r="E601" s="152" t="s">
        <v>19</v>
      </c>
      <c r="F601" s="153" t="s">
        <v>845</v>
      </c>
      <c r="H601" s="154">
        <v>-6.4</v>
      </c>
      <c r="I601" s="155"/>
      <c r="L601" s="151"/>
      <c r="M601" s="156"/>
      <c r="T601" s="157"/>
      <c r="AT601" s="152" t="s">
        <v>197</v>
      </c>
      <c r="AU601" s="152" t="s">
        <v>206</v>
      </c>
      <c r="AV601" s="12" t="s">
        <v>78</v>
      </c>
      <c r="AW601" s="12" t="s">
        <v>31</v>
      </c>
      <c r="AX601" s="12" t="s">
        <v>69</v>
      </c>
      <c r="AY601" s="152" t="s">
        <v>184</v>
      </c>
    </row>
    <row r="602" spans="2:63" s="12" customFormat="1">
      <c r="B602" s="151"/>
      <c r="D602" s="145" t="s">
        <v>197</v>
      </c>
      <c r="E602" s="152" t="s">
        <v>19</v>
      </c>
      <c r="F602" s="153" t="s">
        <v>846</v>
      </c>
      <c r="H602" s="154">
        <v>158.19999999999999</v>
      </c>
      <c r="I602" s="155"/>
      <c r="L602" s="151"/>
      <c r="M602" s="156"/>
      <c r="T602" s="157"/>
      <c r="AT602" s="152" t="s">
        <v>197</v>
      </c>
      <c r="AU602" s="152" t="s">
        <v>206</v>
      </c>
      <c r="AV602" s="12" t="s">
        <v>78</v>
      </c>
      <c r="AW602" s="12" t="s">
        <v>31</v>
      </c>
      <c r="AX602" s="12" t="s">
        <v>69</v>
      </c>
      <c r="AY602" s="152" t="s">
        <v>184</v>
      </c>
    </row>
    <row r="603" spans="2:63" s="12" customFormat="1">
      <c r="B603" s="151"/>
      <c r="D603" s="145" t="s">
        <v>197</v>
      </c>
      <c r="E603" s="152" t="s">
        <v>19</v>
      </c>
      <c r="F603" s="153" t="s">
        <v>847</v>
      </c>
      <c r="H603" s="154">
        <v>44.24</v>
      </c>
      <c r="I603" s="155"/>
      <c r="L603" s="151"/>
      <c r="M603" s="156"/>
      <c r="T603" s="157"/>
      <c r="AT603" s="152" t="s">
        <v>197</v>
      </c>
      <c r="AU603" s="152" t="s">
        <v>206</v>
      </c>
      <c r="AV603" s="12" t="s">
        <v>78</v>
      </c>
      <c r="AW603" s="12" t="s">
        <v>31</v>
      </c>
      <c r="AX603" s="12" t="s">
        <v>69</v>
      </c>
      <c r="AY603" s="152" t="s">
        <v>184</v>
      </c>
    </row>
    <row r="604" spans="2:63" s="12" customFormat="1">
      <c r="B604" s="151"/>
      <c r="D604" s="145" t="s">
        <v>197</v>
      </c>
      <c r="E604" s="152" t="s">
        <v>19</v>
      </c>
      <c r="F604" s="153" t="s">
        <v>848</v>
      </c>
      <c r="H604" s="154">
        <v>7.5</v>
      </c>
      <c r="I604" s="155"/>
      <c r="L604" s="151"/>
      <c r="M604" s="156"/>
      <c r="T604" s="157"/>
      <c r="AT604" s="152" t="s">
        <v>197</v>
      </c>
      <c r="AU604" s="152" t="s">
        <v>206</v>
      </c>
      <c r="AV604" s="12" t="s">
        <v>78</v>
      </c>
      <c r="AW604" s="12" t="s">
        <v>31</v>
      </c>
      <c r="AX604" s="12" t="s">
        <v>69</v>
      </c>
      <c r="AY604" s="152" t="s">
        <v>184</v>
      </c>
    </row>
    <row r="605" spans="2:63" s="12" customFormat="1">
      <c r="B605" s="151"/>
      <c r="D605" s="145" t="s">
        <v>197</v>
      </c>
      <c r="E605" s="152" t="s">
        <v>19</v>
      </c>
      <c r="F605" s="153" t="s">
        <v>849</v>
      </c>
      <c r="H605" s="154">
        <v>-10.44</v>
      </c>
      <c r="I605" s="155"/>
      <c r="L605" s="151"/>
      <c r="M605" s="156"/>
      <c r="T605" s="157"/>
      <c r="AT605" s="152" t="s">
        <v>197</v>
      </c>
      <c r="AU605" s="152" t="s">
        <v>206</v>
      </c>
      <c r="AV605" s="12" t="s">
        <v>78</v>
      </c>
      <c r="AW605" s="12" t="s">
        <v>31</v>
      </c>
      <c r="AX605" s="12" t="s">
        <v>69</v>
      </c>
      <c r="AY605" s="152" t="s">
        <v>184</v>
      </c>
    </row>
    <row r="606" spans="2:63" s="12" customFormat="1">
      <c r="B606" s="151"/>
      <c r="D606" s="145" t="s">
        <v>197</v>
      </c>
      <c r="E606" s="152" t="s">
        <v>19</v>
      </c>
      <c r="F606" s="153" t="s">
        <v>850</v>
      </c>
      <c r="H606" s="154">
        <v>-1.44</v>
      </c>
      <c r="I606" s="155"/>
      <c r="L606" s="151"/>
      <c r="M606" s="156"/>
      <c r="T606" s="157"/>
      <c r="AT606" s="152" t="s">
        <v>197</v>
      </c>
      <c r="AU606" s="152" t="s">
        <v>206</v>
      </c>
      <c r="AV606" s="12" t="s">
        <v>78</v>
      </c>
      <c r="AW606" s="12" t="s">
        <v>31</v>
      </c>
      <c r="AX606" s="12" t="s">
        <v>69</v>
      </c>
      <c r="AY606" s="152" t="s">
        <v>184</v>
      </c>
    </row>
    <row r="607" spans="2:63" s="13" customFormat="1">
      <c r="B607" s="158"/>
      <c r="D607" s="145" t="s">
        <v>197</v>
      </c>
      <c r="E607" s="159" t="s">
        <v>19</v>
      </c>
      <c r="F607" s="160" t="s">
        <v>205</v>
      </c>
      <c r="H607" s="161">
        <v>539.4</v>
      </c>
      <c r="I607" s="162"/>
      <c r="L607" s="158"/>
      <c r="M607" s="163"/>
      <c r="T607" s="164"/>
      <c r="AT607" s="159" t="s">
        <v>197</v>
      </c>
      <c r="AU607" s="159" t="s">
        <v>206</v>
      </c>
      <c r="AV607" s="13" t="s">
        <v>191</v>
      </c>
      <c r="AW607" s="13" t="s">
        <v>31</v>
      </c>
      <c r="AX607" s="13" t="s">
        <v>76</v>
      </c>
      <c r="AY607" s="159" t="s">
        <v>184</v>
      </c>
    </row>
    <row r="608" spans="2:63" s="11" customFormat="1" ht="20.85" customHeight="1">
      <c r="B608" s="120"/>
      <c r="D608" s="121" t="s">
        <v>68</v>
      </c>
      <c r="E608" s="130" t="s">
        <v>648</v>
      </c>
      <c r="F608" s="130" t="s">
        <v>851</v>
      </c>
      <c r="I608" s="123"/>
      <c r="J608" s="131">
        <f>BK608</f>
        <v>0</v>
      </c>
      <c r="L608" s="120"/>
      <c r="M608" s="125"/>
      <c r="P608" s="126">
        <f>SUM(P609:P756)</f>
        <v>0</v>
      </c>
      <c r="R608" s="126">
        <f>SUM(R609:R756)</f>
        <v>11.460475700000002</v>
      </c>
      <c r="T608" s="127">
        <f>SUM(T609:T756)</f>
        <v>0</v>
      </c>
      <c r="AR608" s="121" t="s">
        <v>76</v>
      </c>
      <c r="AT608" s="128" t="s">
        <v>68</v>
      </c>
      <c r="AU608" s="128" t="s">
        <v>78</v>
      </c>
      <c r="AY608" s="121" t="s">
        <v>184</v>
      </c>
      <c r="BK608" s="129">
        <f>SUM(BK609:BK756)</f>
        <v>0</v>
      </c>
    </row>
    <row r="609" spans="2:65" s="1" customFormat="1" ht="24.2" customHeight="1">
      <c r="B609" s="33"/>
      <c r="C609" s="132" t="s">
        <v>852</v>
      </c>
      <c r="D609" s="132" t="s">
        <v>186</v>
      </c>
      <c r="E609" s="133" t="s">
        <v>853</v>
      </c>
      <c r="F609" s="134" t="s">
        <v>854</v>
      </c>
      <c r="G609" s="135" t="s">
        <v>345</v>
      </c>
      <c r="H609" s="136">
        <v>61.25</v>
      </c>
      <c r="I609" s="137"/>
      <c r="J609" s="138">
        <f>ROUND(I609*H609,2)</f>
        <v>0</v>
      </c>
      <c r="K609" s="134" t="s">
        <v>190</v>
      </c>
      <c r="L609" s="33"/>
      <c r="M609" s="139" t="s">
        <v>19</v>
      </c>
      <c r="N609" s="140" t="s">
        <v>40</v>
      </c>
      <c r="P609" s="141">
        <f>O609*H609</f>
        <v>0</v>
      </c>
      <c r="Q609" s="141">
        <v>4.3800000000000002E-3</v>
      </c>
      <c r="R609" s="141">
        <f>Q609*H609</f>
        <v>0.26827499999999999</v>
      </c>
      <c r="S609" s="141">
        <v>0</v>
      </c>
      <c r="T609" s="142">
        <f>S609*H609</f>
        <v>0</v>
      </c>
      <c r="AR609" s="143" t="s">
        <v>191</v>
      </c>
      <c r="AT609" s="143" t="s">
        <v>186</v>
      </c>
      <c r="AU609" s="143" t="s">
        <v>206</v>
      </c>
      <c r="AY609" s="18" t="s">
        <v>184</v>
      </c>
      <c r="BE609" s="144">
        <f>IF(N609="základní",J609,0)</f>
        <v>0</v>
      </c>
      <c r="BF609" s="144">
        <f>IF(N609="snížená",J609,0)</f>
        <v>0</v>
      </c>
      <c r="BG609" s="144">
        <f>IF(N609="zákl. přenesená",J609,0)</f>
        <v>0</v>
      </c>
      <c r="BH609" s="144">
        <f>IF(N609="sníž. přenesená",J609,0)</f>
        <v>0</v>
      </c>
      <c r="BI609" s="144">
        <f>IF(N609="nulová",J609,0)</f>
        <v>0</v>
      </c>
      <c r="BJ609" s="18" t="s">
        <v>76</v>
      </c>
      <c r="BK609" s="144">
        <f>ROUND(I609*H609,2)</f>
        <v>0</v>
      </c>
      <c r="BL609" s="18" t="s">
        <v>191</v>
      </c>
      <c r="BM609" s="143" t="s">
        <v>855</v>
      </c>
    </row>
    <row r="610" spans="2:65" s="1" customFormat="1" ht="19.5">
      <c r="B610" s="33"/>
      <c r="D610" s="145" t="s">
        <v>193</v>
      </c>
      <c r="F610" s="146" t="s">
        <v>856</v>
      </c>
      <c r="I610" s="147"/>
      <c r="L610" s="33"/>
      <c r="M610" s="148"/>
      <c r="T610" s="54"/>
      <c r="AT610" s="18" t="s">
        <v>193</v>
      </c>
      <c r="AU610" s="18" t="s">
        <v>206</v>
      </c>
    </row>
    <row r="611" spans="2:65" s="1" customFormat="1">
      <c r="B611" s="33"/>
      <c r="D611" s="149" t="s">
        <v>195</v>
      </c>
      <c r="F611" s="150" t="s">
        <v>857</v>
      </c>
      <c r="I611" s="147"/>
      <c r="L611" s="33"/>
      <c r="M611" s="148"/>
      <c r="T611" s="54"/>
      <c r="AT611" s="18" t="s">
        <v>195</v>
      </c>
      <c r="AU611" s="18" t="s">
        <v>206</v>
      </c>
    </row>
    <row r="612" spans="2:65" s="12" customFormat="1">
      <c r="B612" s="151"/>
      <c r="D612" s="145" t="s">
        <v>197</v>
      </c>
      <c r="E612" s="152" t="s">
        <v>19</v>
      </c>
      <c r="F612" s="153" t="s">
        <v>858</v>
      </c>
      <c r="H612" s="154">
        <v>52.53</v>
      </c>
      <c r="I612" s="155"/>
      <c r="L612" s="151"/>
      <c r="M612" s="156"/>
      <c r="T612" s="157"/>
      <c r="AT612" s="152" t="s">
        <v>197</v>
      </c>
      <c r="AU612" s="152" t="s">
        <v>206</v>
      </c>
      <c r="AV612" s="12" t="s">
        <v>78</v>
      </c>
      <c r="AW612" s="12" t="s">
        <v>31</v>
      </c>
      <c r="AX612" s="12" t="s">
        <v>69</v>
      </c>
      <c r="AY612" s="152" t="s">
        <v>184</v>
      </c>
    </row>
    <row r="613" spans="2:65" s="12" customFormat="1">
      <c r="B613" s="151"/>
      <c r="D613" s="145" t="s">
        <v>197</v>
      </c>
      <c r="E613" s="152" t="s">
        <v>19</v>
      </c>
      <c r="F613" s="153" t="s">
        <v>859</v>
      </c>
      <c r="H613" s="154">
        <v>8.7200000000000006</v>
      </c>
      <c r="I613" s="155"/>
      <c r="L613" s="151"/>
      <c r="M613" s="156"/>
      <c r="T613" s="157"/>
      <c r="AT613" s="152" t="s">
        <v>197</v>
      </c>
      <c r="AU613" s="152" t="s">
        <v>206</v>
      </c>
      <c r="AV613" s="12" t="s">
        <v>78</v>
      </c>
      <c r="AW613" s="12" t="s">
        <v>31</v>
      </c>
      <c r="AX613" s="12" t="s">
        <v>69</v>
      </c>
      <c r="AY613" s="152" t="s">
        <v>184</v>
      </c>
    </row>
    <row r="614" spans="2:65" s="13" customFormat="1">
      <c r="B614" s="158"/>
      <c r="D614" s="145" t="s">
        <v>197</v>
      </c>
      <c r="E614" s="159" t="s">
        <v>19</v>
      </c>
      <c r="F614" s="160" t="s">
        <v>205</v>
      </c>
      <c r="H614" s="161">
        <v>61.25</v>
      </c>
      <c r="I614" s="162"/>
      <c r="L614" s="158"/>
      <c r="M614" s="163"/>
      <c r="T614" s="164"/>
      <c r="AT614" s="159" t="s">
        <v>197</v>
      </c>
      <c r="AU614" s="159" t="s">
        <v>206</v>
      </c>
      <c r="AV614" s="13" t="s">
        <v>191</v>
      </c>
      <c r="AW614" s="13" t="s">
        <v>31</v>
      </c>
      <c r="AX614" s="13" t="s">
        <v>76</v>
      </c>
      <c r="AY614" s="159" t="s">
        <v>184</v>
      </c>
    </row>
    <row r="615" spans="2:65" s="1" customFormat="1" ht="49.15" customHeight="1">
      <c r="B615" s="33"/>
      <c r="C615" s="132" t="s">
        <v>860</v>
      </c>
      <c r="D615" s="132" t="s">
        <v>186</v>
      </c>
      <c r="E615" s="133" t="s">
        <v>861</v>
      </c>
      <c r="F615" s="134" t="s">
        <v>862</v>
      </c>
      <c r="G615" s="135" t="s">
        <v>345</v>
      </c>
      <c r="H615" s="136">
        <v>194.44</v>
      </c>
      <c r="I615" s="137"/>
      <c r="J615" s="138">
        <f>ROUND(I615*H615,2)</f>
        <v>0</v>
      </c>
      <c r="K615" s="134" t="s">
        <v>190</v>
      </c>
      <c r="L615" s="33"/>
      <c r="M615" s="139" t="s">
        <v>19</v>
      </c>
      <c r="N615" s="140" t="s">
        <v>40</v>
      </c>
      <c r="P615" s="141">
        <f>O615*H615</f>
        <v>0</v>
      </c>
      <c r="Q615" s="141">
        <v>1.1599999999999999E-2</v>
      </c>
      <c r="R615" s="141">
        <f>Q615*H615</f>
        <v>2.2555039999999997</v>
      </c>
      <c r="S615" s="141">
        <v>0</v>
      </c>
      <c r="T615" s="142">
        <f>S615*H615</f>
        <v>0</v>
      </c>
      <c r="AR615" s="143" t="s">
        <v>191</v>
      </c>
      <c r="AT615" s="143" t="s">
        <v>186</v>
      </c>
      <c r="AU615" s="143" t="s">
        <v>206</v>
      </c>
      <c r="AY615" s="18" t="s">
        <v>184</v>
      </c>
      <c r="BE615" s="144">
        <f>IF(N615="základní",J615,0)</f>
        <v>0</v>
      </c>
      <c r="BF615" s="144">
        <f>IF(N615="snížená",J615,0)</f>
        <v>0</v>
      </c>
      <c r="BG615" s="144">
        <f>IF(N615="zákl. přenesená",J615,0)</f>
        <v>0</v>
      </c>
      <c r="BH615" s="144">
        <f>IF(N615="sníž. přenesená",J615,0)</f>
        <v>0</v>
      </c>
      <c r="BI615" s="144">
        <f>IF(N615="nulová",J615,0)</f>
        <v>0</v>
      </c>
      <c r="BJ615" s="18" t="s">
        <v>76</v>
      </c>
      <c r="BK615" s="144">
        <f>ROUND(I615*H615,2)</f>
        <v>0</v>
      </c>
      <c r="BL615" s="18" t="s">
        <v>191</v>
      </c>
      <c r="BM615" s="143" t="s">
        <v>863</v>
      </c>
    </row>
    <row r="616" spans="2:65" s="1" customFormat="1" ht="48.75">
      <c r="B616" s="33"/>
      <c r="D616" s="145" t="s">
        <v>193</v>
      </c>
      <c r="F616" s="146" t="s">
        <v>864</v>
      </c>
      <c r="I616" s="147"/>
      <c r="L616" s="33"/>
      <c r="M616" s="148"/>
      <c r="T616" s="54"/>
      <c r="AT616" s="18" t="s">
        <v>193</v>
      </c>
      <c r="AU616" s="18" t="s">
        <v>206</v>
      </c>
    </row>
    <row r="617" spans="2:65" s="1" customFormat="1">
      <c r="B617" s="33"/>
      <c r="D617" s="149" t="s">
        <v>195</v>
      </c>
      <c r="F617" s="150" t="s">
        <v>865</v>
      </c>
      <c r="I617" s="147"/>
      <c r="L617" s="33"/>
      <c r="M617" s="148"/>
      <c r="T617" s="54"/>
      <c r="AT617" s="18" t="s">
        <v>195</v>
      </c>
      <c r="AU617" s="18" t="s">
        <v>206</v>
      </c>
    </row>
    <row r="618" spans="2:65" s="12" customFormat="1">
      <c r="B618" s="151"/>
      <c r="D618" s="145" t="s">
        <v>197</v>
      </c>
      <c r="E618" s="152" t="s">
        <v>19</v>
      </c>
      <c r="F618" s="153" t="s">
        <v>866</v>
      </c>
      <c r="H618" s="154">
        <v>98.48</v>
      </c>
      <c r="I618" s="155"/>
      <c r="L618" s="151"/>
      <c r="M618" s="156"/>
      <c r="T618" s="157"/>
      <c r="AT618" s="152" t="s">
        <v>197</v>
      </c>
      <c r="AU618" s="152" t="s">
        <v>206</v>
      </c>
      <c r="AV618" s="12" t="s">
        <v>78</v>
      </c>
      <c r="AW618" s="12" t="s">
        <v>31</v>
      </c>
      <c r="AX618" s="12" t="s">
        <v>69</v>
      </c>
      <c r="AY618" s="152" t="s">
        <v>184</v>
      </c>
    </row>
    <row r="619" spans="2:65" s="12" customFormat="1">
      <c r="B619" s="151"/>
      <c r="D619" s="145" t="s">
        <v>197</v>
      </c>
      <c r="E619" s="152" t="s">
        <v>19</v>
      </c>
      <c r="F619" s="153" t="s">
        <v>867</v>
      </c>
      <c r="H619" s="154">
        <v>95.96</v>
      </c>
      <c r="I619" s="155"/>
      <c r="L619" s="151"/>
      <c r="M619" s="156"/>
      <c r="T619" s="157"/>
      <c r="AT619" s="152" t="s">
        <v>197</v>
      </c>
      <c r="AU619" s="152" t="s">
        <v>206</v>
      </c>
      <c r="AV619" s="12" t="s">
        <v>78</v>
      </c>
      <c r="AW619" s="12" t="s">
        <v>31</v>
      </c>
      <c r="AX619" s="12" t="s">
        <v>69</v>
      </c>
      <c r="AY619" s="152" t="s">
        <v>184</v>
      </c>
    </row>
    <row r="620" spans="2:65" s="13" customFormat="1">
      <c r="B620" s="158"/>
      <c r="D620" s="145" t="s">
        <v>197</v>
      </c>
      <c r="E620" s="159" t="s">
        <v>19</v>
      </c>
      <c r="F620" s="160" t="s">
        <v>205</v>
      </c>
      <c r="H620" s="161">
        <v>194.44</v>
      </c>
      <c r="I620" s="162"/>
      <c r="L620" s="158"/>
      <c r="M620" s="163"/>
      <c r="T620" s="164"/>
      <c r="AT620" s="159" t="s">
        <v>197</v>
      </c>
      <c r="AU620" s="159" t="s">
        <v>206</v>
      </c>
      <c r="AV620" s="13" t="s">
        <v>191</v>
      </c>
      <c r="AW620" s="13" t="s">
        <v>31</v>
      </c>
      <c r="AX620" s="13" t="s">
        <v>76</v>
      </c>
      <c r="AY620" s="159" t="s">
        <v>184</v>
      </c>
    </row>
    <row r="621" spans="2:65" s="1" customFormat="1" ht="44.25" customHeight="1">
      <c r="B621" s="33"/>
      <c r="C621" s="132" t="s">
        <v>868</v>
      </c>
      <c r="D621" s="132" t="s">
        <v>186</v>
      </c>
      <c r="E621" s="133" t="s">
        <v>869</v>
      </c>
      <c r="F621" s="134" t="s">
        <v>870</v>
      </c>
      <c r="G621" s="135" t="s">
        <v>345</v>
      </c>
      <c r="H621" s="136">
        <v>31.12</v>
      </c>
      <c r="I621" s="137"/>
      <c r="J621" s="138">
        <f>ROUND(I621*H621,2)</f>
        <v>0</v>
      </c>
      <c r="K621" s="134" t="s">
        <v>190</v>
      </c>
      <c r="L621" s="33"/>
      <c r="M621" s="139" t="s">
        <v>19</v>
      </c>
      <c r="N621" s="140" t="s">
        <v>40</v>
      </c>
      <c r="P621" s="141">
        <f>O621*H621</f>
        <v>0</v>
      </c>
      <c r="Q621" s="141">
        <v>8.3499999999999998E-3</v>
      </c>
      <c r="R621" s="141">
        <f>Q621*H621</f>
        <v>0.25985200000000003</v>
      </c>
      <c r="S621" s="141">
        <v>0</v>
      </c>
      <c r="T621" s="142">
        <f>S621*H621</f>
        <v>0</v>
      </c>
      <c r="AR621" s="143" t="s">
        <v>191</v>
      </c>
      <c r="AT621" s="143" t="s">
        <v>186</v>
      </c>
      <c r="AU621" s="143" t="s">
        <v>206</v>
      </c>
      <c r="AY621" s="18" t="s">
        <v>184</v>
      </c>
      <c r="BE621" s="144">
        <f>IF(N621="základní",J621,0)</f>
        <v>0</v>
      </c>
      <c r="BF621" s="144">
        <f>IF(N621="snížená",J621,0)</f>
        <v>0</v>
      </c>
      <c r="BG621" s="144">
        <f>IF(N621="zákl. přenesená",J621,0)</f>
        <v>0</v>
      </c>
      <c r="BH621" s="144">
        <f>IF(N621="sníž. přenesená",J621,0)</f>
        <v>0</v>
      </c>
      <c r="BI621" s="144">
        <f>IF(N621="nulová",J621,0)</f>
        <v>0</v>
      </c>
      <c r="BJ621" s="18" t="s">
        <v>76</v>
      </c>
      <c r="BK621" s="144">
        <f>ROUND(I621*H621,2)</f>
        <v>0</v>
      </c>
      <c r="BL621" s="18" t="s">
        <v>191</v>
      </c>
      <c r="BM621" s="143" t="s">
        <v>871</v>
      </c>
    </row>
    <row r="622" spans="2:65" s="1" customFormat="1" ht="39">
      <c r="B622" s="33"/>
      <c r="D622" s="145" t="s">
        <v>193</v>
      </c>
      <c r="F622" s="146" t="s">
        <v>872</v>
      </c>
      <c r="I622" s="147"/>
      <c r="L622" s="33"/>
      <c r="M622" s="148"/>
      <c r="T622" s="54"/>
      <c r="AT622" s="18" t="s">
        <v>193</v>
      </c>
      <c r="AU622" s="18" t="s">
        <v>206</v>
      </c>
    </row>
    <row r="623" spans="2:65" s="1" customFormat="1">
      <c r="B623" s="33"/>
      <c r="D623" s="149" t="s">
        <v>195</v>
      </c>
      <c r="F623" s="150" t="s">
        <v>873</v>
      </c>
      <c r="I623" s="147"/>
      <c r="L623" s="33"/>
      <c r="M623" s="148"/>
      <c r="T623" s="54"/>
      <c r="AT623" s="18" t="s">
        <v>195</v>
      </c>
      <c r="AU623" s="18" t="s">
        <v>206</v>
      </c>
    </row>
    <row r="624" spans="2:65" s="12" customFormat="1">
      <c r="B624" s="151"/>
      <c r="D624" s="145" t="s">
        <v>197</v>
      </c>
      <c r="E624" s="152" t="s">
        <v>19</v>
      </c>
      <c r="F624" s="153" t="s">
        <v>874</v>
      </c>
      <c r="H624" s="154">
        <v>14.49</v>
      </c>
      <c r="I624" s="155"/>
      <c r="L624" s="151"/>
      <c r="M624" s="156"/>
      <c r="T624" s="157"/>
      <c r="AT624" s="152" t="s">
        <v>197</v>
      </c>
      <c r="AU624" s="152" t="s">
        <v>206</v>
      </c>
      <c r="AV624" s="12" t="s">
        <v>78</v>
      </c>
      <c r="AW624" s="12" t="s">
        <v>31</v>
      </c>
      <c r="AX624" s="12" t="s">
        <v>69</v>
      </c>
      <c r="AY624" s="152" t="s">
        <v>184</v>
      </c>
    </row>
    <row r="625" spans="2:65" s="12" customFormat="1">
      <c r="B625" s="151"/>
      <c r="D625" s="145" t="s">
        <v>197</v>
      </c>
      <c r="E625" s="152" t="s">
        <v>19</v>
      </c>
      <c r="F625" s="153" t="s">
        <v>875</v>
      </c>
      <c r="H625" s="154">
        <v>11.385</v>
      </c>
      <c r="I625" s="155"/>
      <c r="L625" s="151"/>
      <c r="M625" s="156"/>
      <c r="T625" s="157"/>
      <c r="AT625" s="152" t="s">
        <v>197</v>
      </c>
      <c r="AU625" s="152" t="s">
        <v>206</v>
      </c>
      <c r="AV625" s="12" t="s">
        <v>78</v>
      </c>
      <c r="AW625" s="12" t="s">
        <v>31</v>
      </c>
      <c r="AX625" s="12" t="s">
        <v>69</v>
      </c>
      <c r="AY625" s="152" t="s">
        <v>184</v>
      </c>
    </row>
    <row r="626" spans="2:65" s="12" customFormat="1">
      <c r="B626" s="151"/>
      <c r="D626" s="145" t="s">
        <v>197</v>
      </c>
      <c r="E626" s="152" t="s">
        <v>19</v>
      </c>
      <c r="F626" s="153" t="s">
        <v>876</v>
      </c>
      <c r="H626" s="154">
        <v>5.2450000000000001</v>
      </c>
      <c r="I626" s="155"/>
      <c r="L626" s="151"/>
      <c r="M626" s="156"/>
      <c r="T626" s="157"/>
      <c r="AT626" s="152" t="s">
        <v>197</v>
      </c>
      <c r="AU626" s="152" t="s">
        <v>206</v>
      </c>
      <c r="AV626" s="12" t="s">
        <v>78</v>
      </c>
      <c r="AW626" s="12" t="s">
        <v>31</v>
      </c>
      <c r="AX626" s="12" t="s">
        <v>69</v>
      </c>
      <c r="AY626" s="152" t="s">
        <v>184</v>
      </c>
    </row>
    <row r="627" spans="2:65" s="13" customFormat="1">
      <c r="B627" s="158"/>
      <c r="D627" s="145" t="s">
        <v>197</v>
      </c>
      <c r="E627" s="159" t="s">
        <v>19</v>
      </c>
      <c r="F627" s="160" t="s">
        <v>205</v>
      </c>
      <c r="H627" s="161">
        <v>31.12</v>
      </c>
      <c r="I627" s="162"/>
      <c r="L627" s="158"/>
      <c r="M627" s="163"/>
      <c r="T627" s="164"/>
      <c r="AT627" s="159" t="s">
        <v>197</v>
      </c>
      <c r="AU627" s="159" t="s">
        <v>206</v>
      </c>
      <c r="AV627" s="13" t="s">
        <v>191</v>
      </c>
      <c r="AW627" s="13" t="s">
        <v>31</v>
      </c>
      <c r="AX627" s="13" t="s">
        <v>76</v>
      </c>
      <c r="AY627" s="159" t="s">
        <v>184</v>
      </c>
    </row>
    <row r="628" spans="2:65" s="1" customFormat="1" ht="44.25" customHeight="1">
      <c r="B628" s="33"/>
      <c r="C628" s="132" t="s">
        <v>877</v>
      </c>
      <c r="D628" s="132" t="s">
        <v>186</v>
      </c>
      <c r="E628" s="133" t="s">
        <v>878</v>
      </c>
      <c r="F628" s="134" t="s">
        <v>879</v>
      </c>
      <c r="G628" s="135" t="s">
        <v>345</v>
      </c>
      <c r="H628" s="136">
        <v>332.69499999999999</v>
      </c>
      <c r="I628" s="137"/>
      <c r="J628" s="138">
        <f>ROUND(I628*H628,2)</f>
        <v>0</v>
      </c>
      <c r="K628" s="134" t="s">
        <v>190</v>
      </c>
      <c r="L628" s="33"/>
      <c r="M628" s="139" t="s">
        <v>19</v>
      </c>
      <c r="N628" s="140" t="s">
        <v>40</v>
      </c>
      <c r="P628" s="141">
        <f>O628*H628</f>
        <v>0</v>
      </c>
      <c r="Q628" s="141">
        <v>8.6E-3</v>
      </c>
      <c r="R628" s="141">
        <f>Q628*H628</f>
        <v>2.8611770000000001</v>
      </c>
      <c r="S628" s="141">
        <v>0</v>
      </c>
      <c r="T628" s="142">
        <f>S628*H628</f>
        <v>0</v>
      </c>
      <c r="AR628" s="143" t="s">
        <v>191</v>
      </c>
      <c r="AT628" s="143" t="s">
        <v>186</v>
      </c>
      <c r="AU628" s="143" t="s">
        <v>206</v>
      </c>
      <c r="AY628" s="18" t="s">
        <v>184</v>
      </c>
      <c r="BE628" s="144">
        <f>IF(N628="základní",J628,0)</f>
        <v>0</v>
      </c>
      <c r="BF628" s="144">
        <f>IF(N628="snížená",J628,0)</f>
        <v>0</v>
      </c>
      <c r="BG628" s="144">
        <f>IF(N628="zákl. přenesená",J628,0)</f>
        <v>0</v>
      </c>
      <c r="BH628" s="144">
        <f>IF(N628="sníž. přenesená",J628,0)</f>
        <v>0</v>
      </c>
      <c r="BI628" s="144">
        <f>IF(N628="nulová",J628,0)</f>
        <v>0</v>
      </c>
      <c r="BJ628" s="18" t="s">
        <v>76</v>
      </c>
      <c r="BK628" s="144">
        <f>ROUND(I628*H628,2)</f>
        <v>0</v>
      </c>
      <c r="BL628" s="18" t="s">
        <v>191</v>
      </c>
      <c r="BM628" s="143" t="s">
        <v>880</v>
      </c>
    </row>
    <row r="629" spans="2:65" s="1" customFormat="1" ht="39">
      <c r="B629" s="33"/>
      <c r="D629" s="145" t="s">
        <v>193</v>
      </c>
      <c r="F629" s="146" t="s">
        <v>881</v>
      </c>
      <c r="I629" s="147"/>
      <c r="L629" s="33"/>
      <c r="M629" s="148"/>
      <c r="T629" s="54"/>
      <c r="AT629" s="18" t="s">
        <v>193</v>
      </c>
      <c r="AU629" s="18" t="s">
        <v>206</v>
      </c>
    </row>
    <row r="630" spans="2:65" s="1" customFormat="1">
      <c r="B630" s="33"/>
      <c r="D630" s="149" t="s">
        <v>195</v>
      </c>
      <c r="F630" s="150" t="s">
        <v>882</v>
      </c>
      <c r="I630" s="147"/>
      <c r="L630" s="33"/>
      <c r="M630" s="148"/>
      <c r="T630" s="54"/>
      <c r="AT630" s="18" t="s">
        <v>195</v>
      </c>
      <c r="AU630" s="18" t="s">
        <v>206</v>
      </c>
    </row>
    <row r="631" spans="2:65" s="12" customFormat="1">
      <c r="B631" s="151"/>
      <c r="D631" s="145" t="s">
        <v>197</v>
      </c>
      <c r="E631" s="152" t="s">
        <v>19</v>
      </c>
      <c r="F631" s="153" t="s">
        <v>883</v>
      </c>
      <c r="H631" s="154">
        <v>13.41</v>
      </c>
      <c r="I631" s="155"/>
      <c r="L631" s="151"/>
      <c r="M631" s="156"/>
      <c r="T631" s="157"/>
      <c r="AT631" s="152" t="s">
        <v>197</v>
      </c>
      <c r="AU631" s="152" t="s">
        <v>206</v>
      </c>
      <c r="AV631" s="12" t="s">
        <v>78</v>
      </c>
      <c r="AW631" s="12" t="s">
        <v>31</v>
      </c>
      <c r="AX631" s="12" t="s">
        <v>69</v>
      </c>
      <c r="AY631" s="152" t="s">
        <v>184</v>
      </c>
    </row>
    <row r="632" spans="2:65" s="12" customFormat="1">
      <c r="B632" s="151"/>
      <c r="D632" s="145" t="s">
        <v>197</v>
      </c>
      <c r="E632" s="152" t="s">
        <v>19</v>
      </c>
      <c r="F632" s="153" t="s">
        <v>884</v>
      </c>
      <c r="H632" s="154">
        <v>40.659999999999997</v>
      </c>
      <c r="I632" s="155"/>
      <c r="L632" s="151"/>
      <c r="M632" s="156"/>
      <c r="T632" s="157"/>
      <c r="AT632" s="152" t="s">
        <v>197</v>
      </c>
      <c r="AU632" s="152" t="s">
        <v>206</v>
      </c>
      <c r="AV632" s="12" t="s">
        <v>78</v>
      </c>
      <c r="AW632" s="12" t="s">
        <v>31</v>
      </c>
      <c r="AX632" s="12" t="s">
        <v>69</v>
      </c>
      <c r="AY632" s="152" t="s">
        <v>184</v>
      </c>
    </row>
    <row r="633" spans="2:65" s="12" customFormat="1">
      <c r="B633" s="151"/>
      <c r="D633" s="145" t="s">
        <v>197</v>
      </c>
      <c r="E633" s="152" t="s">
        <v>19</v>
      </c>
      <c r="F633" s="153" t="s">
        <v>885</v>
      </c>
      <c r="H633" s="154">
        <v>61.49</v>
      </c>
      <c r="I633" s="155"/>
      <c r="L633" s="151"/>
      <c r="M633" s="156"/>
      <c r="T633" s="157"/>
      <c r="AT633" s="152" t="s">
        <v>197</v>
      </c>
      <c r="AU633" s="152" t="s">
        <v>206</v>
      </c>
      <c r="AV633" s="12" t="s">
        <v>78</v>
      </c>
      <c r="AW633" s="12" t="s">
        <v>31</v>
      </c>
      <c r="AX633" s="12" t="s">
        <v>69</v>
      </c>
      <c r="AY633" s="152" t="s">
        <v>184</v>
      </c>
    </row>
    <row r="634" spans="2:65" s="15" customFormat="1">
      <c r="B634" s="182"/>
      <c r="D634" s="145" t="s">
        <v>197</v>
      </c>
      <c r="E634" s="183" t="s">
        <v>19</v>
      </c>
      <c r="F634" s="184" t="s">
        <v>696</v>
      </c>
      <c r="H634" s="185">
        <v>115.56</v>
      </c>
      <c r="I634" s="186"/>
      <c r="L634" s="182"/>
      <c r="M634" s="187"/>
      <c r="T634" s="188"/>
      <c r="AT634" s="183" t="s">
        <v>197</v>
      </c>
      <c r="AU634" s="183" t="s">
        <v>206</v>
      </c>
      <c r="AV634" s="15" t="s">
        <v>206</v>
      </c>
      <c r="AW634" s="15" t="s">
        <v>31</v>
      </c>
      <c r="AX634" s="15" t="s">
        <v>69</v>
      </c>
      <c r="AY634" s="183" t="s">
        <v>184</v>
      </c>
    </row>
    <row r="635" spans="2:65" s="12" customFormat="1">
      <c r="B635" s="151"/>
      <c r="D635" s="145" t="s">
        <v>197</v>
      </c>
      <c r="E635" s="152" t="s">
        <v>19</v>
      </c>
      <c r="F635" s="153" t="s">
        <v>886</v>
      </c>
      <c r="H635" s="154">
        <v>60.9</v>
      </c>
      <c r="I635" s="155"/>
      <c r="L635" s="151"/>
      <c r="M635" s="156"/>
      <c r="T635" s="157"/>
      <c r="AT635" s="152" t="s">
        <v>197</v>
      </c>
      <c r="AU635" s="152" t="s">
        <v>206</v>
      </c>
      <c r="AV635" s="12" t="s">
        <v>78</v>
      </c>
      <c r="AW635" s="12" t="s">
        <v>31</v>
      </c>
      <c r="AX635" s="12" t="s">
        <v>69</v>
      </c>
      <c r="AY635" s="152" t="s">
        <v>184</v>
      </c>
    </row>
    <row r="636" spans="2:65" s="12" customFormat="1">
      <c r="B636" s="151"/>
      <c r="D636" s="145" t="s">
        <v>197</v>
      </c>
      <c r="E636" s="152" t="s">
        <v>19</v>
      </c>
      <c r="F636" s="153" t="s">
        <v>887</v>
      </c>
      <c r="H636" s="154">
        <v>77.040000000000006</v>
      </c>
      <c r="I636" s="155"/>
      <c r="L636" s="151"/>
      <c r="M636" s="156"/>
      <c r="T636" s="157"/>
      <c r="AT636" s="152" t="s">
        <v>197</v>
      </c>
      <c r="AU636" s="152" t="s">
        <v>206</v>
      </c>
      <c r="AV636" s="12" t="s">
        <v>78</v>
      </c>
      <c r="AW636" s="12" t="s">
        <v>31</v>
      </c>
      <c r="AX636" s="12" t="s">
        <v>69</v>
      </c>
      <c r="AY636" s="152" t="s">
        <v>184</v>
      </c>
    </row>
    <row r="637" spans="2:65" s="12" customFormat="1">
      <c r="B637" s="151"/>
      <c r="D637" s="145" t="s">
        <v>197</v>
      </c>
      <c r="E637" s="152" t="s">
        <v>19</v>
      </c>
      <c r="F637" s="153" t="s">
        <v>888</v>
      </c>
      <c r="H637" s="154">
        <v>56.755000000000003</v>
      </c>
      <c r="I637" s="155"/>
      <c r="L637" s="151"/>
      <c r="M637" s="156"/>
      <c r="T637" s="157"/>
      <c r="AT637" s="152" t="s">
        <v>197</v>
      </c>
      <c r="AU637" s="152" t="s">
        <v>206</v>
      </c>
      <c r="AV637" s="12" t="s">
        <v>78</v>
      </c>
      <c r="AW637" s="12" t="s">
        <v>31</v>
      </c>
      <c r="AX637" s="12" t="s">
        <v>69</v>
      </c>
      <c r="AY637" s="152" t="s">
        <v>184</v>
      </c>
    </row>
    <row r="638" spans="2:65" s="12" customFormat="1">
      <c r="B638" s="151"/>
      <c r="D638" s="145" t="s">
        <v>197</v>
      </c>
      <c r="E638" s="152" t="s">
        <v>19</v>
      </c>
      <c r="F638" s="153" t="s">
        <v>889</v>
      </c>
      <c r="H638" s="154">
        <v>22.44</v>
      </c>
      <c r="I638" s="155"/>
      <c r="L638" s="151"/>
      <c r="M638" s="156"/>
      <c r="T638" s="157"/>
      <c r="AT638" s="152" t="s">
        <v>197</v>
      </c>
      <c r="AU638" s="152" t="s">
        <v>206</v>
      </c>
      <c r="AV638" s="12" t="s">
        <v>78</v>
      </c>
      <c r="AW638" s="12" t="s">
        <v>31</v>
      </c>
      <c r="AX638" s="12" t="s">
        <v>69</v>
      </c>
      <c r="AY638" s="152" t="s">
        <v>184</v>
      </c>
    </row>
    <row r="639" spans="2:65" s="15" customFormat="1">
      <c r="B639" s="182"/>
      <c r="D639" s="145" t="s">
        <v>197</v>
      </c>
      <c r="E639" s="183" t="s">
        <v>19</v>
      </c>
      <c r="F639" s="184" t="s">
        <v>696</v>
      </c>
      <c r="H639" s="185">
        <v>217.13499999999999</v>
      </c>
      <c r="I639" s="186"/>
      <c r="L639" s="182"/>
      <c r="M639" s="187"/>
      <c r="T639" s="188"/>
      <c r="AT639" s="183" t="s">
        <v>197</v>
      </c>
      <c r="AU639" s="183" t="s">
        <v>206</v>
      </c>
      <c r="AV639" s="15" t="s">
        <v>206</v>
      </c>
      <c r="AW639" s="15" t="s">
        <v>31</v>
      </c>
      <c r="AX639" s="15" t="s">
        <v>69</v>
      </c>
      <c r="AY639" s="183" t="s">
        <v>184</v>
      </c>
    </row>
    <row r="640" spans="2:65" s="13" customFormat="1">
      <c r="B640" s="158"/>
      <c r="D640" s="145" t="s">
        <v>197</v>
      </c>
      <c r="E640" s="159" t="s">
        <v>19</v>
      </c>
      <c r="F640" s="160" t="s">
        <v>205</v>
      </c>
      <c r="H640" s="161">
        <v>332.69499999999999</v>
      </c>
      <c r="I640" s="162"/>
      <c r="L640" s="158"/>
      <c r="M640" s="163"/>
      <c r="T640" s="164"/>
      <c r="AT640" s="159" t="s">
        <v>197</v>
      </c>
      <c r="AU640" s="159" t="s">
        <v>206</v>
      </c>
      <c r="AV640" s="13" t="s">
        <v>191</v>
      </c>
      <c r="AW640" s="13" t="s">
        <v>31</v>
      </c>
      <c r="AX640" s="13" t="s">
        <v>76</v>
      </c>
      <c r="AY640" s="159" t="s">
        <v>184</v>
      </c>
    </row>
    <row r="641" spans="2:65" s="1" customFormat="1" ht="24.2" customHeight="1">
      <c r="B641" s="33"/>
      <c r="C641" s="132" t="s">
        <v>890</v>
      </c>
      <c r="D641" s="132" t="s">
        <v>186</v>
      </c>
      <c r="E641" s="133" t="s">
        <v>891</v>
      </c>
      <c r="F641" s="134" t="s">
        <v>892</v>
      </c>
      <c r="G641" s="135" t="s">
        <v>328</v>
      </c>
      <c r="H641" s="136">
        <v>34.520000000000003</v>
      </c>
      <c r="I641" s="137"/>
      <c r="J641" s="138">
        <f>ROUND(I641*H641,2)</f>
        <v>0</v>
      </c>
      <c r="K641" s="134" t="s">
        <v>190</v>
      </c>
      <c r="L641" s="33"/>
      <c r="M641" s="139" t="s">
        <v>19</v>
      </c>
      <c r="N641" s="140" t="s">
        <v>40</v>
      </c>
      <c r="P641" s="141">
        <f>O641*H641</f>
        <v>0</v>
      </c>
      <c r="Q641" s="141">
        <v>3.0000000000000001E-5</v>
      </c>
      <c r="R641" s="141">
        <f>Q641*H641</f>
        <v>1.0356E-3</v>
      </c>
      <c r="S641" s="141">
        <v>0</v>
      </c>
      <c r="T641" s="142">
        <f>S641*H641</f>
        <v>0</v>
      </c>
      <c r="AR641" s="143" t="s">
        <v>191</v>
      </c>
      <c r="AT641" s="143" t="s">
        <v>186</v>
      </c>
      <c r="AU641" s="143" t="s">
        <v>206</v>
      </c>
      <c r="AY641" s="18" t="s">
        <v>184</v>
      </c>
      <c r="BE641" s="144">
        <f>IF(N641="základní",J641,0)</f>
        <v>0</v>
      </c>
      <c r="BF641" s="144">
        <f>IF(N641="snížená",J641,0)</f>
        <v>0</v>
      </c>
      <c r="BG641" s="144">
        <f>IF(N641="zákl. přenesená",J641,0)</f>
        <v>0</v>
      </c>
      <c r="BH641" s="144">
        <f>IF(N641="sníž. přenesená",J641,0)</f>
        <v>0</v>
      </c>
      <c r="BI641" s="144">
        <f>IF(N641="nulová",J641,0)</f>
        <v>0</v>
      </c>
      <c r="BJ641" s="18" t="s">
        <v>76</v>
      </c>
      <c r="BK641" s="144">
        <f>ROUND(I641*H641,2)</f>
        <v>0</v>
      </c>
      <c r="BL641" s="18" t="s">
        <v>191</v>
      </c>
      <c r="BM641" s="143" t="s">
        <v>893</v>
      </c>
    </row>
    <row r="642" spans="2:65" s="1" customFormat="1" ht="19.5">
      <c r="B642" s="33"/>
      <c r="D642" s="145" t="s">
        <v>193</v>
      </c>
      <c r="F642" s="146" t="s">
        <v>894</v>
      </c>
      <c r="I642" s="147"/>
      <c r="L642" s="33"/>
      <c r="M642" s="148"/>
      <c r="T642" s="54"/>
      <c r="AT642" s="18" t="s">
        <v>193</v>
      </c>
      <c r="AU642" s="18" t="s">
        <v>206</v>
      </c>
    </row>
    <row r="643" spans="2:65" s="1" customFormat="1">
      <c r="B643" s="33"/>
      <c r="D643" s="149" t="s">
        <v>195</v>
      </c>
      <c r="F643" s="150" t="s">
        <v>895</v>
      </c>
      <c r="I643" s="147"/>
      <c r="L643" s="33"/>
      <c r="M643" s="148"/>
      <c r="T643" s="54"/>
      <c r="AT643" s="18" t="s">
        <v>195</v>
      </c>
      <c r="AU643" s="18" t="s">
        <v>206</v>
      </c>
    </row>
    <row r="644" spans="2:65" s="12" customFormat="1">
      <c r="B644" s="151"/>
      <c r="D644" s="145" t="s">
        <v>197</v>
      </c>
      <c r="E644" s="152" t="s">
        <v>19</v>
      </c>
      <c r="F644" s="153" t="s">
        <v>896</v>
      </c>
      <c r="H644" s="154">
        <v>34.520000000000003</v>
      </c>
      <c r="I644" s="155"/>
      <c r="L644" s="151"/>
      <c r="M644" s="156"/>
      <c r="T644" s="157"/>
      <c r="AT644" s="152" t="s">
        <v>197</v>
      </c>
      <c r="AU644" s="152" t="s">
        <v>206</v>
      </c>
      <c r="AV644" s="12" t="s">
        <v>78</v>
      </c>
      <c r="AW644" s="12" t="s">
        <v>31</v>
      </c>
      <c r="AX644" s="12" t="s">
        <v>69</v>
      </c>
      <c r="AY644" s="152" t="s">
        <v>184</v>
      </c>
    </row>
    <row r="645" spans="2:65" s="1" customFormat="1" ht="16.5" customHeight="1">
      <c r="B645" s="33"/>
      <c r="C645" s="132" t="s">
        <v>897</v>
      </c>
      <c r="D645" s="132" t="s">
        <v>186</v>
      </c>
      <c r="E645" s="133" t="s">
        <v>898</v>
      </c>
      <c r="F645" s="134" t="s">
        <v>899</v>
      </c>
      <c r="G645" s="135" t="s">
        <v>328</v>
      </c>
      <c r="H645" s="136">
        <v>251.3</v>
      </c>
      <c r="I645" s="137"/>
      <c r="J645" s="138">
        <f>ROUND(I645*H645,2)</f>
        <v>0</v>
      </c>
      <c r="K645" s="134" t="s">
        <v>190</v>
      </c>
      <c r="L645" s="33"/>
      <c r="M645" s="139" t="s">
        <v>19</v>
      </c>
      <c r="N645" s="140" t="s">
        <v>40</v>
      </c>
      <c r="P645" s="141">
        <f>O645*H645</f>
        <v>0</v>
      </c>
      <c r="Q645" s="141">
        <v>0</v>
      </c>
      <c r="R645" s="141">
        <f>Q645*H645</f>
        <v>0</v>
      </c>
      <c r="S645" s="141">
        <v>0</v>
      </c>
      <c r="T645" s="142">
        <f>S645*H645</f>
        <v>0</v>
      </c>
      <c r="AR645" s="143" t="s">
        <v>191</v>
      </c>
      <c r="AT645" s="143" t="s">
        <v>186</v>
      </c>
      <c r="AU645" s="143" t="s">
        <v>206</v>
      </c>
      <c r="AY645" s="18" t="s">
        <v>184</v>
      </c>
      <c r="BE645" s="144">
        <f>IF(N645="základní",J645,0)</f>
        <v>0</v>
      </c>
      <c r="BF645" s="144">
        <f>IF(N645="snížená",J645,0)</f>
        <v>0</v>
      </c>
      <c r="BG645" s="144">
        <f>IF(N645="zákl. přenesená",J645,0)</f>
        <v>0</v>
      </c>
      <c r="BH645" s="144">
        <f>IF(N645="sníž. přenesená",J645,0)</f>
        <v>0</v>
      </c>
      <c r="BI645" s="144">
        <f>IF(N645="nulová",J645,0)</f>
        <v>0</v>
      </c>
      <c r="BJ645" s="18" t="s">
        <v>76</v>
      </c>
      <c r="BK645" s="144">
        <f>ROUND(I645*H645,2)</f>
        <v>0</v>
      </c>
      <c r="BL645" s="18" t="s">
        <v>191</v>
      </c>
      <c r="BM645" s="143" t="s">
        <v>900</v>
      </c>
    </row>
    <row r="646" spans="2:65" s="1" customFormat="1" ht="19.5">
      <c r="B646" s="33"/>
      <c r="D646" s="145" t="s">
        <v>193</v>
      </c>
      <c r="F646" s="146" t="s">
        <v>901</v>
      </c>
      <c r="I646" s="147"/>
      <c r="L646" s="33"/>
      <c r="M646" s="148"/>
      <c r="T646" s="54"/>
      <c r="AT646" s="18" t="s">
        <v>193</v>
      </c>
      <c r="AU646" s="18" t="s">
        <v>206</v>
      </c>
    </row>
    <row r="647" spans="2:65" s="1" customFormat="1">
      <c r="B647" s="33"/>
      <c r="D647" s="149" t="s">
        <v>195</v>
      </c>
      <c r="F647" s="150" t="s">
        <v>902</v>
      </c>
      <c r="I647" s="147"/>
      <c r="L647" s="33"/>
      <c r="M647" s="148"/>
      <c r="T647" s="54"/>
      <c r="AT647" s="18" t="s">
        <v>195</v>
      </c>
      <c r="AU647" s="18" t="s">
        <v>206</v>
      </c>
    </row>
    <row r="648" spans="2:65" s="12" customFormat="1">
      <c r="B648" s="151"/>
      <c r="D648" s="145" t="s">
        <v>197</v>
      </c>
      <c r="E648" s="152" t="s">
        <v>19</v>
      </c>
      <c r="F648" s="153" t="s">
        <v>903</v>
      </c>
      <c r="H648" s="154">
        <v>39.6</v>
      </c>
      <c r="I648" s="155"/>
      <c r="L648" s="151"/>
      <c r="M648" s="156"/>
      <c r="T648" s="157"/>
      <c r="AT648" s="152" t="s">
        <v>197</v>
      </c>
      <c r="AU648" s="152" t="s">
        <v>206</v>
      </c>
      <c r="AV648" s="12" t="s">
        <v>78</v>
      </c>
      <c r="AW648" s="12" t="s">
        <v>31</v>
      </c>
      <c r="AX648" s="12" t="s">
        <v>69</v>
      </c>
      <c r="AY648" s="152" t="s">
        <v>184</v>
      </c>
    </row>
    <row r="649" spans="2:65" s="12" customFormat="1">
      <c r="B649" s="151"/>
      <c r="D649" s="145" t="s">
        <v>197</v>
      </c>
      <c r="E649" s="152" t="s">
        <v>19</v>
      </c>
      <c r="F649" s="153" t="s">
        <v>904</v>
      </c>
      <c r="H649" s="154">
        <v>21</v>
      </c>
      <c r="I649" s="155"/>
      <c r="L649" s="151"/>
      <c r="M649" s="156"/>
      <c r="T649" s="157"/>
      <c r="AT649" s="152" t="s">
        <v>197</v>
      </c>
      <c r="AU649" s="152" t="s">
        <v>206</v>
      </c>
      <c r="AV649" s="12" t="s">
        <v>78</v>
      </c>
      <c r="AW649" s="12" t="s">
        <v>31</v>
      </c>
      <c r="AX649" s="12" t="s">
        <v>69</v>
      </c>
      <c r="AY649" s="152" t="s">
        <v>184</v>
      </c>
    </row>
    <row r="650" spans="2:65" s="12" customFormat="1">
      <c r="B650" s="151"/>
      <c r="D650" s="145" t="s">
        <v>197</v>
      </c>
      <c r="E650" s="152" t="s">
        <v>19</v>
      </c>
      <c r="F650" s="153" t="s">
        <v>905</v>
      </c>
      <c r="H650" s="154">
        <v>36.1</v>
      </c>
      <c r="I650" s="155"/>
      <c r="L650" s="151"/>
      <c r="M650" s="156"/>
      <c r="T650" s="157"/>
      <c r="AT650" s="152" t="s">
        <v>197</v>
      </c>
      <c r="AU650" s="152" t="s">
        <v>206</v>
      </c>
      <c r="AV650" s="12" t="s">
        <v>78</v>
      </c>
      <c r="AW650" s="12" t="s">
        <v>31</v>
      </c>
      <c r="AX650" s="12" t="s">
        <v>69</v>
      </c>
      <c r="AY650" s="152" t="s">
        <v>184</v>
      </c>
    </row>
    <row r="651" spans="2:65" s="12" customFormat="1">
      <c r="B651" s="151"/>
      <c r="D651" s="145" t="s">
        <v>197</v>
      </c>
      <c r="E651" s="152" t="s">
        <v>19</v>
      </c>
      <c r="F651" s="153" t="s">
        <v>906</v>
      </c>
      <c r="H651" s="154">
        <v>31.3</v>
      </c>
      <c r="I651" s="155"/>
      <c r="L651" s="151"/>
      <c r="M651" s="156"/>
      <c r="T651" s="157"/>
      <c r="AT651" s="152" t="s">
        <v>197</v>
      </c>
      <c r="AU651" s="152" t="s">
        <v>206</v>
      </c>
      <c r="AV651" s="12" t="s">
        <v>78</v>
      </c>
      <c r="AW651" s="12" t="s">
        <v>31</v>
      </c>
      <c r="AX651" s="12" t="s">
        <v>69</v>
      </c>
      <c r="AY651" s="152" t="s">
        <v>184</v>
      </c>
    </row>
    <row r="652" spans="2:65" s="15" customFormat="1">
      <c r="B652" s="182"/>
      <c r="D652" s="145" t="s">
        <v>197</v>
      </c>
      <c r="E652" s="183" t="s">
        <v>19</v>
      </c>
      <c r="F652" s="184" t="s">
        <v>696</v>
      </c>
      <c r="H652" s="185">
        <v>128</v>
      </c>
      <c r="I652" s="186"/>
      <c r="L652" s="182"/>
      <c r="M652" s="187"/>
      <c r="T652" s="188"/>
      <c r="AT652" s="183" t="s">
        <v>197</v>
      </c>
      <c r="AU652" s="183" t="s">
        <v>206</v>
      </c>
      <c r="AV652" s="15" t="s">
        <v>206</v>
      </c>
      <c r="AW652" s="15" t="s">
        <v>31</v>
      </c>
      <c r="AX652" s="15" t="s">
        <v>69</v>
      </c>
      <c r="AY652" s="183" t="s">
        <v>184</v>
      </c>
    </row>
    <row r="653" spans="2:65" s="12" customFormat="1">
      <c r="B653" s="151"/>
      <c r="D653" s="145" t="s">
        <v>197</v>
      </c>
      <c r="E653" s="152" t="s">
        <v>19</v>
      </c>
      <c r="F653" s="153" t="s">
        <v>907</v>
      </c>
      <c r="H653" s="154">
        <v>13.8</v>
      </c>
      <c r="I653" s="155"/>
      <c r="L653" s="151"/>
      <c r="M653" s="156"/>
      <c r="T653" s="157"/>
      <c r="AT653" s="152" t="s">
        <v>197</v>
      </c>
      <c r="AU653" s="152" t="s">
        <v>206</v>
      </c>
      <c r="AV653" s="12" t="s">
        <v>78</v>
      </c>
      <c r="AW653" s="12" t="s">
        <v>31</v>
      </c>
      <c r="AX653" s="12" t="s">
        <v>69</v>
      </c>
      <c r="AY653" s="152" t="s">
        <v>184</v>
      </c>
    </row>
    <row r="654" spans="2:65" s="15" customFormat="1">
      <c r="B654" s="182"/>
      <c r="D654" s="145" t="s">
        <v>197</v>
      </c>
      <c r="E654" s="183" t="s">
        <v>19</v>
      </c>
      <c r="F654" s="184" t="s">
        <v>696</v>
      </c>
      <c r="H654" s="185">
        <v>13.8</v>
      </c>
      <c r="I654" s="186"/>
      <c r="L654" s="182"/>
      <c r="M654" s="187"/>
      <c r="T654" s="188"/>
      <c r="AT654" s="183" t="s">
        <v>197</v>
      </c>
      <c r="AU654" s="183" t="s">
        <v>206</v>
      </c>
      <c r="AV654" s="15" t="s">
        <v>206</v>
      </c>
      <c r="AW654" s="15" t="s">
        <v>31</v>
      </c>
      <c r="AX654" s="15" t="s">
        <v>69</v>
      </c>
      <c r="AY654" s="183" t="s">
        <v>184</v>
      </c>
    </row>
    <row r="655" spans="2:65" s="12" customFormat="1">
      <c r="B655" s="151"/>
      <c r="D655" s="145" t="s">
        <v>197</v>
      </c>
      <c r="E655" s="152" t="s">
        <v>19</v>
      </c>
      <c r="F655" s="153" t="s">
        <v>908</v>
      </c>
      <c r="H655" s="154">
        <v>28.8</v>
      </c>
      <c r="I655" s="155"/>
      <c r="L655" s="151"/>
      <c r="M655" s="156"/>
      <c r="T655" s="157"/>
      <c r="AT655" s="152" t="s">
        <v>197</v>
      </c>
      <c r="AU655" s="152" t="s">
        <v>206</v>
      </c>
      <c r="AV655" s="12" t="s">
        <v>78</v>
      </c>
      <c r="AW655" s="12" t="s">
        <v>31</v>
      </c>
      <c r="AX655" s="12" t="s">
        <v>69</v>
      </c>
      <c r="AY655" s="152" t="s">
        <v>184</v>
      </c>
    </row>
    <row r="656" spans="2:65" s="12" customFormat="1">
      <c r="B656" s="151"/>
      <c r="D656" s="145" t="s">
        <v>197</v>
      </c>
      <c r="E656" s="152" t="s">
        <v>19</v>
      </c>
      <c r="F656" s="153" t="s">
        <v>904</v>
      </c>
      <c r="H656" s="154">
        <v>21</v>
      </c>
      <c r="I656" s="155"/>
      <c r="L656" s="151"/>
      <c r="M656" s="156"/>
      <c r="T656" s="157"/>
      <c r="AT656" s="152" t="s">
        <v>197</v>
      </c>
      <c r="AU656" s="152" t="s">
        <v>206</v>
      </c>
      <c r="AV656" s="12" t="s">
        <v>78</v>
      </c>
      <c r="AW656" s="12" t="s">
        <v>31</v>
      </c>
      <c r="AX656" s="12" t="s">
        <v>69</v>
      </c>
      <c r="AY656" s="152" t="s">
        <v>184</v>
      </c>
    </row>
    <row r="657" spans="2:65" s="12" customFormat="1">
      <c r="B657" s="151"/>
      <c r="D657" s="145" t="s">
        <v>197</v>
      </c>
      <c r="E657" s="152" t="s">
        <v>19</v>
      </c>
      <c r="F657" s="153" t="s">
        <v>909</v>
      </c>
      <c r="H657" s="154">
        <v>7.7</v>
      </c>
      <c r="I657" s="155"/>
      <c r="L657" s="151"/>
      <c r="M657" s="156"/>
      <c r="T657" s="157"/>
      <c r="AT657" s="152" t="s">
        <v>197</v>
      </c>
      <c r="AU657" s="152" t="s">
        <v>206</v>
      </c>
      <c r="AV657" s="12" t="s">
        <v>78</v>
      </c>
      <c r="AW657" s="12" t="s">
        <v>31</v>
      </c>
      <c r="AX657" s="12" t="s">
        <v>69</v>
      </c>
      <c r="AY657" s="152" t="s">
        <v>184</v>
      </c>
    </row>
    <row r="658" spans="2:65" s="12" customFormat="1">
      <c r="B658" s="151"/>
      <c r="D658" s="145" t="s">
        <v>197</v>
      </c>
      <c r="E658" s="152" t="s">
        <v>19</v>
      </c>
      <c r="F658" s="153" t="s">
        <v>906</v>
      </c>
      <c r="H658" s="154">
        <v>31.3</v>
      </c>
      <c r="I658" s="155"/>
      <c r="L658" s="151"/>
      <c r="M658" s="156"/>
      <c r="T658" s="157"/>
      <c r="AT658" s="152" t="s">
        <v>197</v>
      </c>
      <c r="AU658" s="152" t="s">
        <v>206</v>
      </c>
      <c r="AV658" s="12" t="s">
        <v>78</v>
      </c>
      <c r="AW658" s="12" t="s">
        <v>31</v>
      </c>
      <c r="AX658" s="12" t="s">
        <v>69</v>
      </c>
      <c r="AY658" s="152" t="s">
        <v>184</v>
      </c>
    </row>
    <row r="659" spans="2:65" s="15" customFormat="1">
      <c r="B659" s="182"/>
      <c r="D659" s="145" t="s">
        <v>197</v>
      </c>
      <c r="E659" s="183" t="s">
        <v>19</v>
      </c>
      <c r="F659" s="184" t="s">
        <v>696</v>
      </c>
      <c r="H659" s="185">
        <v>88.8</v>
      </c>
      <c r="I659" s="186"/>
      <c r="L659" s="182"/>
      <c r="M659" s="187"/>
      <c r="T659" s="188"/>
      <c r="AT659" s="183" t="s">
        <v>197</v>
      </c>
      <c r="AU659" s="183" t="s">
        <v>206</v>
      </c>
      <c r="AV659" s="15" t="s">
        <v>206</v>
      </c>
      <c r="AW659" s="15" t="s">
        <v>31</v>
      </c>
      <c r="AX659" s="15" t="s">
        <v>69</v>
      </c>
      <c r="AY659" s="183" t="s">
        <v>184</v>
      </c>
    </row>
    <row r="660" spans="2:65" s="12" customFormat="1">
      <c r="B660" s="151"/>
      <c r="D660" s="145" t="s">
        <v>197</v>
      </c>
      <c r="E660" s="152" t="s">
        <v>19</v>
      </c>
      <c r="F660" s="153" t="s">
        <v>910</v>
      </c>
      <c r="H660" s="154">
        <v>20.7</v>
      </c>
      <c r="I660" s="155"/>
      <c r="L660" s="151"/>
      <c r="M660" s="156"/>
      <c r="T660" s="157"/>
      <c r="AT660" s="152" t="s">
        <v>197</v>
      </c>
      <c r="AU660" s="152" t="s">
        <v>206</v>
      </c>
      <c r="AV660" s="12" t="s">
        <v>78</v>
      </c>
      <c r="AW660" s="12" t="s">
        <v>31</v>
      </c>
      <c r="AX660" s="12" t="s">
        <v>69</v>
      </c>
      <c r="AY660" s="152" t="s">
        <v>184</v>
      </c>
    </row>
    <row r="661" spans="2:65" s="15" customFormat="1">
      <c r="B661" s="182"/>
      <c r="D661" s="145" t="s">
        <v>197</v>
      </c>
      <c r="E661" s="183" t="s">
        <v>19</v>
      </c>
      <c r="F661" s="184" t="s">
        <v>696</v>
      </c>
      <c r="H661" s="185">
        <v>20.7</v>
      </c>
      <c r="I661" s="186"/>
      <c r="L661" s="182"/>
      <c r="M661" s="187"/>
      <c r="T661" s="188"/>
      <c r="AT661" s="183" t="s">
        <v>197</v>
      </c>
      <c r="AU661" s="183" t="s">
        <v>206</v>
      </c>
      <c r="AV661" s="15" t="s">
        <v>206</v>
      </c>
      <c r="AW661" s="15" t="s">
        <v>31</v>
      </c>
      <c r="AX661" s="15" t="s">
        <v>69</v>
      </c>
      <c r="AY661" s="183" t="s">
        <v>184</v>
      </c>
    </row>
    <row r="662" spans="2:65" s="13" customFormat="1">
      <c r="B662" s="158"/>
      <c r="D662" s="145" t="s">
        <v>197</v>
      </c>
      <c r="E662" s="159" t="s">
        <v>19</v>
      </c>
      <c r="F662" s="160" t="s">
        <v>205</v>
      </c>
      <c r="H662" s="161">
        <v>251.3</v>
      </c>
      <c r="I662" s="162"/>
      <c r="L662" s="158"/>
      <c r="M662" s="163"/>
      <c r="T662" s="164"/>
      <c r="AT662" s="159" t="s">
        <v>197</v>
      </c>
      <c r="AU662" s="159" t="s">
        <v>206</v>
      </c>
      <c r="AV662" s="13" t="s">
        <v>191</v>
      </c>
      <c r="AW662" s="13" t="s">
        <v>31</v>
      </c>
      <c r="AX662" s="13" t="s">
        <v>76</v>
      </c>
      <c r="AY662" s="159" t="s">
        <v>184</v>
      </c>
    </row>
    <row r="663" spans="2:65" s="1" customFormat="1" ht="24.2" customHeight="1">
      <c r="B663" s="33"/>
      <c r="C663" s="132" t="s">
        <v>911</v>
      </c>
      <c r="D663" s="132" t="s">
        <v>186</v>
      </c>
      <c r="E663" s="133" t="s">
        <v>912</v>
      </c>
      <c r="F663" s="134" t="s">
        <v>913</v>
      </c>
      <c r="G663" s="135" t="s">
        <v>345</v>
      </c>
      <c r="H663" s="136">
        <v>414.57499999999999</v>
      </c>
      <c r="I663" s="137"/>
      <c r="J663" s="138">
        <f>ROUND(I663*H663,2)</f>
        <v>0</v>
      </c>
      <c r="K663" s="134" t="s">
        <v>190</v>
      </c>
      <c r="L663" s="33"/>
      <c r="M663" s="139" t="s">
        <v>19</v>
      </c>
      <c r="N663" s="140" t="s">
        <v>40</v>
      </c>
      <c r="P663" s="141">
        <f>O663*H663</f>
        <v>0</v>
      </c>
      <c r="Q663" s="141">
        <v>1.3999999999999999E-4</v>
      </c>
      <c r="R663" s="141">
        <f>Q663*H663</f>
        <v>5.8040499999999995E-2</v>
      </c>
      <c r="S663" s="141">
        <v>0</v>
      </c>
      <c r="T663" s="142">
        <f>S663*H663</f>
        <v>0</v>
      </c>
      <c r="AR663" s="143" t="s">
        <v>191</v>
      </c>
      <c r="AT663" s="143" t="s">
        <v>186</v>
      </c>
      <c r="AU663" s="143" t="s">
        <v>206</v>
      </c>
      <c r="AY663" s="18" t="s">
        <v>184</v>
      </c>
      <c r="BE663" s="144">
        <f>IF(N663="základní",J663,0)</f>
        <v>0</v>
      </c>
      <c r="BF663" s="144">
        <f>IF(N663="snížená",J663,0)</f>
        <v>0</v>
      </c>
      <c r="BG663" s="144">
        <f>IF(N663="zákl. přenesená",J663,0)</f>
        <v>0</v>
      </c>
      <c r="BH663" s="144">
        <f>IF(N663="sníž. přenesená",J663,0)</f>
        <v>0</v>
      </c>
      <c r="BI663" s="144">
        <f>IF(N663="nulová",J663,0)</f>
        <v>0</v>
      </c>
      <c r="BJ663" s="18" t="s">
        <v>76</v>
      </c>
      <c r="BK663" s="144">
        <f>ROUND(I663*H663,2)</f>
        <v>0</v>
      </c>
      <c r="BL663" s="18" t="s">
        <v>191</v>
      </c>
      <c r="BM663" s="143" t="s">
        <v>914</v>
      </c>
    </row>
    <row r="664" spans="2:65" s="1" customFormat="1" ht="19.5">
      <c r="B664" s="33"/>
      <c r="D664" s="145" t="s">
        <v>193</v>
      </c>
      <c r="F664" s="146" t="s">
        <v>915</v>
      </c>
      <c r="I664" s="147"/>
      <c r="L664" s="33"/>
      <c r="M664" s="148"/>
      <c r="T664" s="54"/>
      <c r="AT664" s="18" t="s">
        <v>193</v>
      </c>
      <c r="AU664" s="18" t="s">
        <v>206</v>
      </c>
    </row>
    <row r="665" spans="2:65" s="1" customFormat="1">
      <c r="B665" s="33"/>
      <c r="D665" s="149" t="s">
        <v>195</v>
      </c>
      <c r="F665" s="150" t="s">
        <v>916</v>
      </c>
      <c r="I665" s="147"/>
      <c r="L665" s="33"/>
      <c r="M665" s="148"/>
      <c r="T665" s="54"/>
      <c r="AT665" s="18" t="s">
        <v>195</v>
      </c>
      <c r="AU665" s="18" t="s">
        <v>206</v>
      </c>
    </row>
    <row r="666" spans="2:65" s="12" customFormat="1">
      <c r="B666" s="151"/>
      <c r="D666" s="145" t="s">
        <v>197</v>
      </c>
      <c r="E666" s="152" t="s">
        <v>19</v>
      </c>
      <c r="F666" s="153" t="s">
        <v>917</v>
      </c>
      <c r="H666" s="154">
        <v>345.29</v>
      </c>
      <c r="I666" s="155"/>
      <c r="L666" s="151"/>
      <c r="M666" s="156"/>
      <c r="T666" s="157"/>
      <c r="AT666" s="152" t="s">
        <v>197</v>
      </c>
      <c r="AU666" s="152" t="s">
        <v>206</v>
      </c>
      <c r="AV666" s="12" t="s">
        <v>78</v>
      </c>
      <c r="AW666" s="12" t="s">
        <v>31</v>
      </c>
      <c r="AX666" s="12" t="s">
        <v>69</v>
      </c>
      <c r="AY666" s="152" t="s">
        <v>184</v>
      </c>
    </row>
    <row r="667" spans="2:65" s="12" customFormat="1">
      <c r="B667" s="151"/>
      <c r="D667" s="145" t="s">
        <v>197</v>
      </c>
      <c r="E667" s="152" t="s">
        <v>19</v>
      </c>
      <c r="F667" s="153" t="s">
        <v>918</v>
      </c>
      <c r="H667" s="154">
        <v>69.284999999999997</v>
      </c>
      <c r="I667" s="155"/>
      <c r="L667" s="151"/>
      <c r="M667" s="156"/>
      <c r="T667" s="157"/>
      <c r="AT667" s="152" t="s">
        <v>197</v>
      </c>
      <c r="AU667" s="152" t="s">
        <v>206</v>
      </c>
      <c r="AV667" s="12" t="s">
        <v>78</v>
      </c>
      <c r="AW667" s="12" t="s">
        <v>31</v>
      </c>
      <c r="AX667" s="12" t="s">
        <v>69</v>
      </c>
      <c r="AY667" s="152" t="s">
        <v>184</v>
      </c>
    </row>
    <row r="668" spans="2:65" s="13" customFormat="1">
      <c r="B668" s="158"/>
      <c r="D668" s="145" t="s">
        <v>197</v>
      </c>
      <c r="E668" s="159" t="s">
        <v>19</v>
      </c>
      <c r="F668" s="160" t="s">
        <v>205</v>
      </c>
      <c r="H668" s="161">
        <v>414.57499999999999</v>
      </c>
      <c r="I668" s="162"/>
      <c r="L668" s="158"/>
      <c r="M668" s="163"/>
      <c r="T668" s="164"/>
      <c r="AT668" s="159" t="s">
        <v>197</v>
      </c>
      <c r="AU668" s="159" t="s">
        <v>206</v>
      </c>
      <c r="AV668" s="13" t="s">
        <v>191</v>
      </c>
      <c r="AW668" s="13" t="s">
        <v>31</v>
      </c>
      <c r="AX668" s="13" t="s">
        <v>76</v>
      </c>
      <c r="AY668" s="159" t="s">
        <v>184</v>
      </c>
    </row>
    <row r="669" spans="2:65" s="1" customFormat="1" ht="24.2" customHeight="1">
      <c r="B669" s="33"/>
      <c r="C669" s="132" t="s">
        <v>919</v>
      </c>
      <c r="D669" s="132" t="s">
        <v>186</v>
      </c>
      <c r="E669" s="133" t="s">
        <v>920</v>
      </c>
      <c r="F669" s="134" t="s">
        <v>921</v>
      </c>
      <c r="G669" s="135" t="s">
        <v>345</v>
      </c>
      <c r="H669" s="136">
        <v>345.29</v>
      </c>
      <c r="I669" s="137"/>
      <c r="J669" s="138">
        <f>ROUND(I669*H669,2)</f>
        <v>0</v>
      </c>
      <c r="K669" s="134" t="s">
        <v>190</v>
      </c>
      <c r="L669" s="33"/>
      <c r="M669" s="139" t="s">
        <v>19</v>
      </c>
      <c r="N669" s="140" t="s">
        <v>40</v>
      </c>
      <c r="P669" s="141">
        <f>O669*H669</f>
        <v>0</v>
      </c>
      <c r="Q669" s="141">
        <v>3.3E-3</v>
      </c>
      <c r="R669" s="141">
        <f>Q669*H669</f>
        <v>1.1394570000000002</v>
      </c>
      <c r="S669" s="141">
        <v>0</v>
      </c>
      <c r="T669" s="142">
        <f>S669*H669</f>
        <v>0</v>
      </c>
      <c r="AR669" s="143" t="s">
        <v>191</v>
      </c>
      <c r="AT669" s="143" t="s">
        <v>186</v>
      </c>
      <c r="AU669" s="143" t="s">
        <v>206</v>
      </c>
      <c r="AY669" s="18" t="s">
        <v>184</v>
      </c>
      <c r="BE669" s="144">
        <f>IF(N669="základní",J669,0)</f>
        <v>0</v>
      </c>
      <c r="BF669" s="144">
        <f>IF(N669="snížená",J669,0)</f>
        <v>0</v>
      </c>
      <c r="BG669" s="144">
        <f>IF(N669="zákl. přenesená",J669,0)</f>
        <v>0</v>
      </c>
      <c r="BH669" s="144">
        <f>IF(N669="sníž. přenesená",J669,0)</f>
        <v>0</v>
      </c>
      <c r="BI669" s="144">
        <f>IF(N669="nulová",J669,0)</f>
        <v>0</v>
      </c>
      <c r="BJ669" s="18" t="s">
        <v>76</v>
      </c>
      <c r="BK669" s="144">
        <f>ROUND(I669*H669,2)</f>
        <v>0</v>
      </c>
      <c r="BL669" s="18" t="s">
        <v>191</v>
      </c>
      <c r="BM669" s="143" t="s">
        <v>922</v>
      </c>
    </row>
    <row r="670" spans="2:65" s="1" customFormat="1" ht="19.5">
      <c r="B670" s="33"/>
      <c r="D670" s="145" t="s">
        <v>193</v>
      </c>
      <c r="F670" s="146" t="s">
        <v>923</v>
      </c>
      <c r="I670" s="147"/>
      <c r="L670" s="33"/>
      <c r="M670" s="148"/>
      <c r="T670" s="54"/>
      <c r="AT670" s="18" t="s">
        <v>193</v>
      </c>
      <c r="AU670" s="18" t="s">
        <v>206</v>
      </c>
    </row>
    <row r="671" spans="2:65" s="1" customFormat="1">
      <c r="B671" s="33"/>
      <c r="D671" s="149" t="s">
        <v>195</v>
      </c>
      <c r="F671" s="150" t="s">
        <v>924</v>
      </c>
      <c r="I671" s="147"/>
      <c r="L671" s="33"/>
      <c r="M671" s="148"/>
      <c r="T671" s="54"/>
      <c r="AT671" s="18" t="s">
        <v>195</v>
      </c>
      <c r="AU671" s="18" t="s">
        <v>206</v>
      </c>
    </row>
    <row r="672" spans="2:65" s="12" customFormat="1">
      <c r="B672" s="151"/>
      <c r="D672" s="145" t="s">
        <v>197</v>
      </c>
      <c r="E672" s="152" t="s">
        <v>19</v>
      </c>
      <c r="F672" s="153" t="s">
        <v>858</v>
      </c>
      <c r="H672" s="154">
        <v>52.53</v>
      </c>
      <c r="I672" s="155"/>
      <c r="L672" s="151"/>
      <c r="M672" s="156"/>
      <c r="T672" s="157"/>
      <c r="AT672" s="152" t="s">
        <v>197</v>
      </c>
      <c r="AU672" s="152" t="s">
        <v>206</v>
      </c>
      <c r="AV672" s="12" t="s">
        <v>78</v>
      </c>
      <c r="AW672" s="12" t="s">
        <v>4</v>
      </c>
      <c r="AX672" s="12" t="s">
        <v>69</v>
      </c>
      <c r="AY672" s="152" t="s">
        <v>184</v>
      </c>
    </row>
    <row r="673" spans="2:65" s="15" customFormat="1">
      <c r="B673" s="182"/>
      <c r="D673" s="145" t="s">
        <v>197</v>
      </c>
      <c r="E673" s="183" t="s">
        <v>19</v>
      </c>
      <c r="F673" s="184" t="s">
        <v>696</v>
      </c>
      <c r="H673" s="185">
        <v>52.53</v>
      </c>
      <c r="I673" s="186"/>
      <c r="L673" s="182"/>
      <c r="M673" s="187"/>
      <c r="T673" s="188"/>
      <c r="AT673" s="183" t="s">
        <v>197</v>
      </c>
      <c r="AU673" s="183" t="s">
        <v>206</v>
      </c>
      <c r="AV673" s="15" t="s">
        <v>206</v>
      </c>
      <c r="AW673" s="15" t="s">
        <v>4</v>
      </c>
      <c r="AX673" s="15" t="s">
        <v>69</v>
      </c>
      <c r="AY673" s="183" t="s">
        <v>184</v>
      </c>
    </row>
    <row r="674" spans="2:65" s="12" customFormat="1">
      <c r="B674" s="151"/>
      <c r="D674" s="145" t="s">
        <v>197</v>
      </c>
      <c r="E674" s="152" t="s">
        <v>19</v>
      </c>
      <c r="F674" s="153" t="s">
        <v>886</v>
      </c>
      <c r="H674" s="154">
        <v>60.9</v>
      </c>
      <c r="I674" s="155"/>
      <c r="L674" s="151"/>
      <c r="M674" s="156"/>
      <c r="T674" s="157"/>
      <c r="AT674" s="152" t="s">
        <v>197</v>
      </c>
      <c r="AU674" s="152" t="s">
        <v>206</v>
      </c>
      <c r="AV674" s="12" t="s">
        <v>78</v>
      </c>
      <c r="AW674" s="12" t="s">
        <v>31</v>
      </c>
      <c r="AX674" s="12" t="s">
        <v>69</v>
      </c>
      <c r="AY674" s="152" t="s">
        <v>184</v>
      </c>
    </row>
    <row r="675" spans="2:65" s="12" customFormat="1">
      <c r="B675" s="151"/>
      <c r="D675" s="145" t="s">
        <v>197</v>
      </c>
      <c r="E675" s="152" t="s">
        <v>19</v>
      </c>
      <c r="F675" s="153" t="s">
        <v>887</v>
      </c>
      <c r="H675" s="154">
        <v>77.040000000000006</v>
      </c>
      <c r="I675" s="155"/>
      <c r="L675" s="151"/>
      <c r="M675" s="156"/>
      <c r="T675" s="157"/>
      <c r="AT675" s="152" t="s">
        <v>197</v>
      </c>
      <c r="AU675" s="152" t="s">
        <v>206</v>
      </c>
      <c r="AV675" s="12" t="s">
        <v>78</v>
      </c>
      <c r="AW675" s="12" t="s">
        <v>4</v>
      </c>
      <c r="AX675" s="12" t="s">
        <v>69</v>
      </c>
      <c r="AY675" s="152" t="s">
        <v>184</v>
      </c>
    </row>
    <row r="676" spans="2:65" s="12" customFormat="1">
      <c r="B676" s="151"/>
      <c r="D676" s="145" t="s">
        <v>197</v>
      </c>
      <c r="E676" s="152" t="s">
        <v>19</v>
      </c>
      <c r="F676" s="153" t="s">
        <v>888</v>
      </c>
      <c r="H676" s="154">
        <v>56.755000000000003</v>
      </c>
      <c r="I676" s="155"/>
      <c r="L676" s="151"/>
      <c r="M676" s="156"/>
      <c r="T676" s="157"/>
      <c r="AT676" s="152" t="s">
        <v>197</v>
      </c>
      <c r="AU676" s="152" t="s">
        <v>206</v>
      </c>
      <c r="AV676" s="12" t="s">
        <v>78</v>
      </c>
      <c r="AW676" s="12" t="s">
        <v>31</v>
      </c>
      <c r="AX676" s="12" t="s">
        <v>69</v>
      </c>
      <c r="AY676" s="152" t="s">
        <v>184</v>
      </c>
    </row>
    <row r="677" spans="2:65" s="12" customFormat="1">
      <c r="B677" s="151"/>
      <c r="D677" s="145" t="s">
        <v>197</v>
      </c>
      <c r="E677" s="152" t="s">
        <v>19</v>
      </c>
      <c r="F677" s="153" t="s">
        <v>889</v>
      </c>
      <c r="H677" s="154">
        <v>22.44</v>
      </c>
      <c r="I677" s="155"/>
      <c r="L677" s="151"/>
      <c r="M677" s="156"/>
      <c r="T677" s="157"/>
      <c r="AT677" s="152" t="s">
        <v>197</v>
      </c>
      <c r="AU677" s="152" t="s">
        <v>206</v>
      </c>
      <c r="AV677" s="12" t="s">
        <v>78</v>
      </c>
      <c r="AW677" s="12" t="s">
        <v>4</v>
      </c>
      <c r="AX677" s="12" t="s">
        <v>69</v>
      </c>
      <c r="AY677" s="152" t="s">
        <v>184</v>
      </c>
    </row>
    <row r="678" spans="2:65" s="15" customFormat="1">
      <c r="B678" s="182"/>
      <c r="D678" s="145" t="s">
        <v>197</v>
      </c>
      <c r="E678" s="183" t="s">
        <v>19</v>
      </c>
      <c r="F678" s="184" t="s">
        <v>696</v>
      </c>
      <c r="H678" s="185">
        <v>217.13499999999999</v>
      </c>
      <c r="I678" s="186"/>
      <c r="L678" s="182"/>
      <c r="M678" s="187"/>
      <c r="T678" s="188"/>
      <c r="AT678" s="183" t="s">
        <v>197</v>
      </c>
      <c r="AU678" s="183" t="s">
        <v>206</v>
      </c>
      <c r="AV678" s="15" t="s">
        <v>206</v>
      </c>
      <c r="AW678" s="15" t="s">
        <v>31</v>
      </c>
      <c r="AX678" s="15" t="s">
        <v>69</v>
      </c>
      <c r="AY678" s="183" t="s">
        <v>184</v>
      </c>
    </row>
    <row r="679" spans="2:65" s="12" customFormat="1">
      <c r="B679" s="151"/>
      <c r="D679" s="145" t="s">
        <v>197</v>
      </c>
      <c r="E679" s="152" t="s">
        <v>19</v>
      </c>
      <c r="F679" s="153" t="s">
        <v>925</v>
      </c>
      <c r="H679" s="154">
        <v>14.375</v>
      </c>
      <c r="I679" s="155"/>
      <c r="L679" s="151"/>
      <c r="M679" s="156"/>
      <c r="T679" s="157"/>
      <c r="AT679" s="152" t="s">
        <v>197</v>
      </c>
      <c r="AU679" s="152" t="s">
        <v>206</v>
      </c>
      <c r="AV679" s="12" t="s">
        <v>78</v>
      </c>
      <c r="AW679" s="12" t="s">
        <v>4</v>
      </c>
      <c r="AX679" s="12" t="s">
        <v>69</v>
      </c>
      <c r="AY679" s="152" t="s">
        <v>184</v>
      </c>
    </row>
    <row r="680" spans="2:65" s="15" customFormat="1">
      <c r="B680" s="182"/>
      <c r="D680" s="145" t="s">
        <v>197</v>
      </c>
      <c r="E680" s="183" t="s">
        <v>19</v>
      </c>
      <c r="F680" s="184" t="s">
        <v>696</v>
      </c>
      <c r="H680" s="185">
        <v>14.375</v>
      </c>
      <c r="I680" s="186"/>
      <c r="L680" s="182"/>
      <c r="M680" s="187"/>
      <c r="T680" s="188"/>
      <c r="AT680" s="183" t="s">
        <v>197</v>
      </c>
      <c r="AU680" s="183" t="s">
        <v>206</v>
      </c>
      <c r="AV680" s="15" t="s">
        <v>206</v>
      </c>
      <c r="AW680" s="15" t="s">
        <v>31</v>
      </c>
      <c r="AX680" s="15" t="s">
        <v>69</v>
      </c>
      <c r="AY680" s="183" t="s">
        <v>184</v>
      </c>
    </row>
    <row r="681" spans="2:65" s="12" customFormat="1">
      <c r="B681" s="151"/>
      <c r="D681" s="145" t="s">
        <v>197</v>
      </c>
      <c r="E681" s="152" t="s">
        <v>19</v>
      </c>
      <c r="F681" s="153" t="s">
        <v>858</v>
      </c>
      <c r="H681" s="154">
        <v>52.53</v>
      </c>
      <c r="I681" s="155"/>
      <c r="L681" s="151"/>
      <c r="M681" s="156"/>
      <c r="T681" s="157"/>
      <c r="AT681" s="152" t="s">
        <v>197</v>
      </c>
      <c r="AU681" s="152" t="s">
        <v>206</v>
      </c>
      <c r="AV681" s="12" t="s">
        <v>78</v>
      </c>
      <c r="AW681" s="12" t="s">
        <v>4</v>
      </c>
      <c r="AX681" s="12" t="s">
        <v>69</v>
      </c>
      <c r="AY681" s="152" t="s">
        <v>184</v>
      </c>
    </row>
    <row r="682" spans="2:65" s="12" customFormat="1">
      <c r="B682" s="151"/>
      <c r="D682" s="145" t="s">
        <v>197</v>
      </c>
      <c r="E682" s="152" t="s">
        <v>19</v>
      </c>
      <c r="F682" s="153" t="s">
        <v>859</v>
      </c>
      <c r="H682" s="154">
        <v>8.7200000000000006</v>
      </c>
      <c r="I682" s="155"/>
      <c r="L682" s="151"/>
      <c r="M682" s="156"/>
      <c r="T682" s="157"/>
      <c r="AT682" s="152" t="s">
        <v>197</v>
      </c>
      <c r="AU682" s="152" t="s">
        <v>206</v>
      </c>
      <c r="AV682" s="12" t="s">
        <v>78</v>
      </c>
      <c r="AW682" s="12" t="s">
        <v>4</v>
      </c>
      <c r="AX682" s="12" t="s">
        <v>69</v>
      </c>
      <c r="AY682" s="152" t="s">
        <v>184</v>
      </c>
    </row>
    <row r="683" spans="2:65" s="15" customFormat="1">
      <c r="B683" s="182"/>
      <c r="D683" s="145" t="s">
        <v>197</v>
      </c>
      <c r="E683" s="183" t="s">
        <v>19</v>
      </c>
      <c r="F683" s="184" t="s">
        <v>696</v>
      </c>
      <c r="H683" s="185">
        <v>61.25</v>
      </c>
      <c r="I683" s="186"/>
      <c r="L683" s="182"/>
      <c r="M683" s="187"/>
      <c r="T683" s="188"/>
      <c r="AT683" s="183" t="s">
        <v>197</v>
      </c>
      <c r="AU683" s="183" t="s">
        <v>206</v>
      </c>
      <c r="AV683" s="15" t="s">
        <v>206</v>
      </c>
      <c r="AW683" s="15" t="s">
        <v>4</v>
      </c>
      <c r="AX683" s="15" t="s">
        <v>69</v>
      </c>
      <c r="AY683" s="183" t="s">
        <v>184</v>
      </c>
    </row>
    <row r="684" spans="2:65" s="13" customFormat="1">
      <c r="B684" s="158"/>
      <c r="D684" s="145" t="s">
        <v>197</v>
      </c>
      <c r="E684" s="159" t="s">
        <v>19</v>
      </c>
      <c r="F684" s="160" t="s">
        <v>205</v>
      </c>
      <c r="H684" s="161">
        <v>345.29</v>
      </c>
      <c r="I684" s="162"/>
      <c r="L684" s="158"/>
      <c r="M684" s="163"/>
      <c r="T684" s="164"/>
      <c r="AT684" s="159" t="s">
        <v>197</v>
      </c>
      <c r="AU684" s="159" t="s">
        <v>206</v>
      </c>
      <c r="AV684" s="13" t="s">
        <v>191</v>
      </c>
      <c r="AW684" s="13" t="s">
        <v>31</v>
      </c>
      <c r="AX684" s="13" t="s">
        <v>76</v>
      </c>
      <c r="AY684" s="159" t="s">
        <v>184</v>
      </c>
    </row>
    <row r="685" spans="2:65" s="1" customFormat="1" ht="24.2" customHeight="1">
      <c r="B685" s="33"/>
      <c r="C685" s="132" t="s">
        <v>926</v>
      </c>
      <c r="D685" s="132" t="s">
        <v>186</v>
      </c>
      <c r="E685" s="133" t="s">
        <v>927</v>
      </c>
      <c r="F685" s="134" t="s">
        <v>928</v>
      </c>
      <c r="G685" s="135" t="s">
        <v>345</v>
      </c>
      <c r="H685" s="136">
        <v>69.284999999999997</v>
      </c>
      <c r="I685" s="137"/>
      <c r="J685" s="138">
        <f>ROUND(I685*H685,2)</f>
        <v>0</v>
      </c>
      <c r="K685" s="134" t="s">
        <v>190</v>
      </c>
      <c r="L685" s="33"/>
      <c r="M685" s="139" t="s">
        <v>19</v>
      </c>
      <c r="N685" s="140" t="s">
        <v>40</v>
      </c>
      <c r="P685" s="141">
        <f>O685*H685</f>
        <v>0</v>
      </c>
      <c r="Q685" s="141">
        <v>5.7000000000000002E-3</v>
      </c>
      <c r="R685" s="141">
        <f>Q685*H685</f>
        <v>0.39492450000000001</v>
      </c>
      <c r="S685" s="141">
        <v>0</v>
      </c>
      <c r="T685" s="142">
        <f>S685*H685</f>
        <v>0</v>
      </c>
      <c r="AR685" s="143" t="s">
        <v>191</v>
      </c>
      <c r="AT685" s="143" t="s">
        <v>186</v>
      </c>
      <c r="AU685" s="143" t="s">
        <v>206</v>
      </c>
      <c r="AY685" s="18" t="s">
        <v>184</v>
      </c>
      <c r="BE685" s="144">
        <f>IF(N685="základní",J685,0)</f>
        <v>0</v>
      </c>
      <c r="BF685" s="144">
        <f>IF(N685="snížená",J685,0)</f>
        <v>0</v>
      </c>
      <c r="BG685" s="144">
        <f>IF(N685="zákl. přenesená",J685,0)</f>
        <v>0</v>
      </c>
      <c r="BH685" s="144">
        <f>IF(N685="sníž. přenesená",J685,0)</f>
        <v>0</v>
      </c>
      <c r="BI685" s="144">
        <f>IF(N685="nulová",J685,0)</f>
        <v>0</v>
      </c>
      <c r="BJ685" s="18" t="s">
        <v>76</v>
      </c>
      <c r="BK685" s="144">
        <f>ROUND(I685*H685,2)</f>
        <v>0</v>
      </c>
      <c r="BL685" s="18" t="s">
        <v>191</v>
      </c>
      <c r="BM685" s="143" t="s">
        <v>929</v>
      </c>
    </row>
    <row r="686" spans="2:65" s="1" customFormat="1" ht="19.5">
      <c r="B686" s="33"/>
      <c r="D686" s="145" t="s">
        <v>193</v>
      </c>
      <c r="F686" s="146" t="s">
        <v>930</v>
      </c>
      <c r="I686" s="147"/>
      <c r="L686" s="33"/>
      <c r="M686" s="148"/>
      <c r="T686" s="54"/>
      <c r="AT686" s="18" t="s">
        <v>193</v>
      </c>
      <c r="AU686" s="18" t="s">
        <v>206</v>
      </c>
    </row>
    <row r="687" spans="2:65" s="1" customFormat="1">
      <c r="B687" s="33"/>
      <c r="D687" s="149" t="s">
        <v>195</v>
      </c>
      <c r="F687" s="150" t="s">
        <v>931</v>
      </c>
      <c r="I687" s="147"/>
      <c r="L687" s="33"/>
      <c r="M687" s="148"/>
      <c r="T687" s="54"/>
      <c r="AT687" s="18" t="s">
        <v>195</v>
      </c>
      <c r="AU687" s="18" t="s">
        <v>206</v>
      </c>
    </row>
    <row r="688" spans="2:65" s="12" customFormat="1">
      <c r="B688" s="151"/>
      <c r="D688" s="145" t="s">
        <v>197</v>
      </c>
      <c r="E688" s="152" t="s">
        <v>19</v>
      </c>
      <c r="F688" s="153" t="s">
        <v>883</v>
      </c>
      <c r="H688" s="154">
        <v>13.41</v>
      </c>
      <c r="I688" s="155"/>
      <c r="L688" s="151"/>
      <c r="M688" s="156"/>
      <c r="T688" s="157"/>
      <c r="AT688" s="152" t="s">
        <v>197</v>
      </c>
      <c r="AU688" s="152" t="s">
        <v>206</v>
      </c>
      <c r="AV688" s="12" t="s">
        <v>78</v>
      </c>
      <c r="AW688" s="12" t="s">
        <v>31</v>
      </c>
      <c r="AX688" s="12" t="s">
        <v>69</v>
      </c>
      <c r="AY688" s="152" t="s">
        <v>184</v>
      </c>
    </row>
    <row r="689" spans="2:65" s="12" customFormat="1">
      <c r="B689" s="151"/>
      <c r="D689" s="145" t="s">
        <v>197</v>
      </c>
      <c r="E689" s="152" t="s">
        <v>19</v>
      </c>
      <c r="F689" s="153" t="s">
        <v>932</v>
      </c>
      <c r="H689" s="154">
        <v>26.6</v>
      </c>
      <c r="I689" s="155"/>
      <c r="L689" s="151"/>
      <c r="M689" s="156"/>
      <c r="T689" s="157"/>
      <c r="AT689" s="152" t="s">
        <v>197</v>
      </c>
      <c r="AU689" s="152" t="s">
        <v>206</v>
      </c>
      <c r="AV689" s="12" t="s">
        <v>78</v>
      </c>
      <c r="AW689" s="12" t="s">
        <v>31</v>
      </c>
      <c r="AX689" s="12" t="s">
        <v>69</v>
      </c>
      <c r="AY689" s="152" t="s">
        <v>184</v>
      </c>
    </row>
    <row r="690" spans="2:65" s="12" customFormat="1">
      <c r="B690" s="151"/>
      <c r="D690" s="145" t="s">
        <v>197</v>
      </c>
      <c r="E690" s="152" t="s">
        <v>19</v>
      </c>
      <c r="F690" s="153" t="s">
        <v>933</v>
      </c>
      <c r="H690" s="154">
        <v>21.45</v>
      </c>
      <c r="I690" s="155"/>
      <c r="L690" s="151"/>
      <c r="M690" s="156"/>
      <c r="T690" s="157"/>
      <c r="AT690" s="152" t="s">
        <v>197</v>
      </c>
      <c r="AU690" s="152" t="s">
        <v>206</v>
      </c>
      <c r="AV690" s="12" t="s">
        <v>78</v>
      </c>
      <c r="AW690" s="12" t="s">
        <v>31</v>
      </c>
      <c r="AX690" s="12" t="s">
        <v>69</v>
      </c>
      <c r="AY690" s="152" t="s">
        <v>184</v>
      </c>
    </row>
    <row r="691" spans="2:65" s="12" customFormat="1">
      <c r="B691" s="151"/>
      <c r="D691" s="145" t="s">
        <v>197</v>
      </c>
      <c r="E691" s="152" t="s">
        <v>19</v>
      </c>
      <c r="F691" s="153" t="s">
        <v>934</v>
      </c>
      <c r="H691" s="154">
        <v>7.8250000000000002</v>
      </c>
      <c r="I691" s="155"/>
      <c r="L691" s="151"/>
      <c r="M691" s="156"/>
      <c r="T691" s="157"/>
      <c r="AT691" s="152" t="s">
        <v>197</v>
      </c>
      <c r="AU691" s="152" t="s">
        <v>206</v>
      </c>
      <c r="AV691" s="12" t="s">
        <v>78</v>
      </c>
      <c r="AW691" s="12" t="s">
        <v>31</v>
      </c>
      <c r="AX691" s="12" t="s">
        <v>69</v>
      </c>
      <c r="AY691" s="152" t="s">
        <v>184</v>
      </c>
    </row>
    <row r="692" spans="2:65" s="15" customFormat="1">
      <c r="B692" s="182"/>
      <c r="D692" s="145" t="s">
        <v>197</v>
      </c>
      <c r="E692" s="183" t="s">
        <v>19</v>
      </c>
      <c r="F692" s="184" t="s">
        <v>696</v>
      </c>
      <c r="H692" s="185">
        <v>69.284999999999997</v>
      </c>
      <c r="I692" s="186"/>
      <c r="L692" s="182"/>
      <c r="M692" s="187"/>
      <c r="T692" s="188"/>
      <c r="AT692" s="183" t="s">
        <v>197</v>
      </c>
      <c r="AU692" s="183" t="s">
        <v>206</v>
      </c>
      <c r="AV692" s="15" t="s">
        <v>206</v>
      </c>
      <c r="AW692" s="15" t="s">
        <v>31</v>
      </c>
      <c r="AX692" s="15" t="s">
        <v>76</v>
      </c>
      <c r="AY692" s="183" t="s">
        <v>184</v>
      </c>
    </row>
    <row r="693" spans="2:65" s="1" customFormat="1" ht="21.75" customHeight="1">
      <c r="B693" s="33"/>
      <c r="C693" s="132" t="s">
        <v>935</v>
      </c>
      <c r="D693" s="132" t="s">
        <v>186</v>
      </c>
      <c r="E693" s="133" t="s">
        <v>936</v>
      </c>
      <c r="F693" s="134" t="s">
        <v>937</v>
      </c>
      <c r="G693" s="135" t="s">
        <v>345</v>
      </c>
      <c r="H693" s="136">
        <v>68.775000000000006</v>
      </c>
      <c r="I693" s="137"/>
      <c r="J693" s="138">
        <f>ROUND(I693*H693,2)</f>
        <v>0</v>
      </c>
      <c r="K693" s="134" t="s">
        <v>190</v>
      </c>
      <c r="L693" s="33"/>
      <c r="M693" s="139" t="s">
        <v>19</v>
      </c>
      <c r="N693" s="140" t="s">
        <v>40</v>
      </c>
      <c r="P693" s="141">
        <f>O693*H693</f>
        <v>0</v>
      </c>
      <c r="Q693" s="141">
        <v>0</v>
      </c>
      <c r="R693" s="141">
        <f>Q693*H693</f>
        <v>0</v>
      </c>
      <c r="S693" s="141">
        <v>0</v>
      </c>
      <c r="T693" s="142">
        <f>S693*H693</f>
        <v>0</v>
      </c>
      <c r="AR693" s="143" t="s">
        <v>191</v>
      </c>
      <c r="AT693" s="143" t="s">
        <v>186</v>
      </c>
      <c r="AU693" s="143" t="s">
        <v>206</v>
      </c>
      <c r="AY693" s="18" t="s">
        <v>184</v>
      </c>
      <c r="BE693" s="144">
        <f>IF(N693="základní",J693,0)</f>
        <v>0</v>
      </c>
      <c r="BF693" s="144">
        <f>IF(N693="snížená",J693,0)</f>
        <v>0</v>
      </c>
      <c r="BG693" s="144">
        <f>IF(N693="zákl. přenesená",J693,0)</f>
        <v>0</v>
      </c>
      <c r="BH693" s="144">
        <f>IF(N693="sníž. přenesená",J693,0)</f>
        <v>0</v>
      </c>
      <c r="BI693" s="144">
        <f>IF(N693="nulová",J693,0)</f>
        <v>0</v>
      </c>
      <c r="BJ693" s="18" t="s">
        <v>76</v>
      </c>
      <c r="BK693" s="144">
        <f>ROUND(I693*H693,2)</f>
        <v>0</v>
      </c>
      <c r="BL693" s="18" t="s">
        <v>191</v>
      </c>
      <c r="BM693" s="143" t="s">
        <v>938</v>
      </c>
    </row>
    <row r="694" spans="2:65" s="1" customFormat="1" ht="19.5">
      <c r="B694" s="33"/>
      <c r="D694" s="145" t="s">
        <v>193</v>
      </c>
      <c r="F694" s="146" t="s">
        <v>939</v>
      </c>
      <c r="I694" s="147"/>
      <c r="L694" s="33"/>
      <c r="M694" s="148"/>
      <c r="T694" s="54"/>
      <c r="AT694" s="18" t="s">
        <v>193</v>
      </c>
      <c r="AU694" s="18" t="s">
        <v>206</v>
      </c>
    </row>
    <row r="695" spans="2:65" s="1" customFormat="1">
      <c r="B695" s="33"/>
      <c r="D695" s="149" t="s">
        <v>195</v>
      </c>
      <c r="F695" s="150" t="s">
        <v>940</v>
      </c>
      <c r="I695" s="147"/>
      <c r="L695" s="33"/>
      <c r="M695" s="148"/>
      <c r="T695" s="54"/>
      <c r="AT695" s="18" t="s">
        <v>195</v>
      </c>
      <c r="AU695" s="18" t="s">
        <v>206</v>
      </c>
    </row>
    <row r="696" spans="2:65" s="12" customFormat="1">
      <c r="B696" s="151"/>
      <c r="D696" s="145" t="s">
        <v>197</v>
      </c>
      <c r="E696" s="152" t="s">
        <v>19</v>
      </c>
      <c r="F696" s="153" t="s">
        <v>941</v>
      </c>
      <c r="H696" s="154">
        <v>19.8</v>
      </c>
      <c r="I696" s="155"/>
      <c r="L696" s="151"/>
      <c r="M696" s="156"/>
      <c r="T696" s="157"/>
      <c r="AT696" s="152" t="s">
        <v>197</v>
      </c>
      <c r="AU696" s="152" t="s">
        <v>206</v>
      </c>
      <c r="AV696" s="12" t="s">
        <v>78</v>
      </c>
      <c r="AW696" s="12" t="s">
        <v>31</v>
      </c>
      <c r="AX696" s="12" t="s">
        <v>69</v>
      </c>
      <c r="AY696" s="152" t="s">
        <v>184</v>
      </c>
    </row>
    <row r="697" spans="2:65" s="12" customFormat="1">
      <c r="B697" s="151"/>
      <c r="D697" s="145" t="s">
        <v>197</v>
      </c>
      <c r="E697" s="152" t="s">
        <v>19</v>
      </c>
      <c r="F697" s="153" t="s">
        <v>942</v>
      </c>
      <c r="H697" s="154">
        <v>6.0750000000000002</v>
      </c>
      <c r="I697" s="155"/>
      <c r="L697" s="151"/>
      <c r="M697" s="156"/>
      <c r="T697" s="157"/>
      <c r="AT697" s="152" t="s">
        <v>197</v>
      </c>
      <c r="AU697" s="152" t="s">
        <v>206</v>
      </c>
      <c r="AV697" s="12" t="s">
        <v>78</v>
      </c>
      <c r="AW697" s="12" t="s">
        <v>31</v>
      </c>
      <c r="AX697" s="12" t="s">
        <v>69</v>
      </c>
      <c r="AY697" s="152" t="s">
        <v>184</v>
      </c>
    </row>
    <row r="698" spans="2:65" s="12" customFormat="1">
      <c r="B698" s="151"/>
      <c r="D698" s="145" t="s">
        <v>197</v>
      </c>
      <c r="E698" s="152" t="s">
        <v>19</v>
      </c>
      <c r="F698" s="153" t="s">
        <v>943</v>
      </c>
      <c r="H698" s="154">
        <v>5.4</v>
      </c>
      <c r="I698" s="155"/>
      <c r="L698" s="151"/>
      <c r="M698" s="156"/>
      <c r="T698" s="157"/>
      <c r="AT698" s="152" t="s">
        <v>197</v>
      </c>
      <c r="AU698" s="152" t="s">
        <v>206</v>
      </c>
      <c r="AV698" s="12" t="s">
        <v>78</v>
      </c>
      <c r="AW698" s="12" t="s">
        <v>31</v>
      </c>
      <c r="AX698" s="12" t="s">
        <v>69</v>
      </c>
      <c r="AY698" s="152" t="s">
        <v>184</v>
      </c>
    </row>
    <row r="699" spans="2:65" s="12" customFormat="1">
      <c r="B699" s="151"/>
      <c r="D699" s="145" t="s">
        <v>197</v>
      </c>
      <c r="E699" s="152" t="s">
        <v>19</v>
      </c>
      <c r="F699" s="153" t="s">
        <v>944</v>
      </c>
      <c r="H699" s="154">
        <v>1.44</v>
      </c>
      <c r="I699" s="155"/>
      <c r="L699" s="151"/>
      <c r="M699" s="156"/>
      <c r="T699" s="157"/>
      <c r="AT699" s="152" t="s">
        <v>197</v>
      </c>
      <c r="AU699" s="152" t="s">
        <v>206</v>
      </c>
      <c r="AV699" s="12" t="s">
        <v>78</v>
      </c>
      <c r="AW699" s="12" t="s">
        <v>31</v>
      </c>
      <c r="AX699" s="12" t="s">
        <v>69</v>
      </c>
      <c r="AY699" s="152" t="s">
        <v>184</v>
      </c>
    </row>
    <row r="700" spans="2:65" s="12" customFormat="1">
      <c r="B700" s="151"/>
      <c r="D700" s="145" t="s">
        <v>197</v>
      </c>
      <c r="E700" s="152" t="s">
        <v>19</v>
      </c>
      <c r="F700" s="153" t="s">
        <v>945</v>
      </c>
      <c r="H700" s="154">
        <v>4.8600000000000003</v>
      </c>
      <c r="I700" s="155"/>
      <c r="L700" s="151"/>
      <c r="M700" s="156"/>
      <c r="T700" s="157"/>
      <c r="AT700" s="152" t="s">
        <v>197</v>
      </c>
      <c r="AU700" s="152" t="s">
        <v>206</v>
      </c>
      <c r="AV700" s="12" t="s">
        <v>78</v>
      </c>
      <c r="AW700" s="12" t="s">
        <v>31</v>
      </c>
      <c r="AX700" s="12" t="s">
        <v>69</v>
      </c>
      <c r="AY700" s="152" t="s">
        <v>184</v>
      </c>
    </row>
    <row r="701" spans="2:65" s="12" customFormat="1">
      <c r="B701" s="151"/>
      <c r="D701" s="145" t="s">
        <v>197</v>
      </c>
      <c r="E701" s="152" t="s">
        <v>19</v>
      </c>
      <c r="F701" s="153" t="s">
        <v>946</v>
      </c>
      <c r="H701" s="154">
        <v>6.72</v>
      </c>
      <c r="I701" s="155"/>
      <c r="L701" s="151"/>
      <c r="M701" s="156"/>
      <c r="T701" s="157"/>
      <c r="AT701" s="152" t="s">
        <v>197</v>
      </c>
      <c r="AU701" s="152" t="s">
        <v>206</v>
      </c>
      <c r="AV701" s="12" t="s">
        <v>78</v>
      </c>
      <c r="AW701" s="12" t="s">
        <v>31</v>
      </c>
      <c r="AX701" s="12" t="s">
        <v>69</v>
      </c>
      <c r="AY701" s="152" t="s">
        <v>184</v>
      </c>
    </row>
    <row r="702" spans="2:65" s="12" customFormat="1">
      <c r="B702" s="151"/>
      <c r="D702" s="145" t="s">
        <v>197</v>
      </c>
      <c r="E702" s="152" t="s">
        <v>19</v>
      </c>
      <c r="F702" s="153" t="s">
        <v>947</v>
      </c>
      <c r="H702" s="154">
        <v>12.96</v>
      </c>
      <c r="I702" s="155"/>
      <c r="L702" s="151"/>
      <c r="M702" s="156"/>
      <c r="T702" s="157"/>
      <c r="AT702" s="152" t="s">
        <v>197</v>
      </c>
      <c r="AU702" s="152" t="s">
        <v>206</v>
      </c>
      <c r="AV702" s="12" t="s">
        <v>78</v>
      </c>
      <c r="AW702" s="12" t="s">
        <v>31</v>
      </c>
      <c r="AX702" s="12" t="s">
        <v>69</v>
      </c>
      <c r="AY702" s="152" t="s">
        <v>184</v>
      </c>
    </row>
    <row r="703" spans="2:65" s="12" customFormat="1">
      <c r="B703" s="151"/>
      <c r="D703" s="145" t="s">
        <v>197</v>
      </c>
      <c r="E703" s="152" t="s">
        <v>19</v>
      </c>
      <c r="F703" s="153" t="s">
        <v>948</v>
      </c>
      <c r="H703" s="154">
        <v>11.52</v>
      </c>
      <c r="I703" s="155"/>
      <c r="L703" s="151"/>
      <c r="M703" s="156"/>
      <c r="T703" s="157"/>
      <c r="AT703" s="152" t="s">
        <v>197</v>
      </c>
      <c r="AU703" s="152" t="s">
        <v>206</v>
      </c>
      <c r="AV703" s="12" t="s">
        <v>78</v>
      </c>
      <c r="AW703" s="12" t="s">
        <v>31</v>
      </c>
      <c r="AX703" s="12" t="s">
        <v>69</v>
      </c>
      <c r="AY703" s="152" t="s">
        <v>184</v>
      </c>
    </row>
    <row r="704" spans="2:65" s="13" customFormat="1">
      <c r="B704" s="158"/>
      <c r="D704" s="145" t="s">
        <v>197</v>
      </c>
      <c r="E704" s="159" t="s">
        <v>19</v>
      </c>
      <c r="F704" s="160" t="s">
        <v>205</v>
      </c>
      <c r="H704" s="161">
        <v>68.775000000000006</v>
      </c>
      <c r="I704" s="162"/>
      <c r="L704" s="158"/>
      <c r="M704" s="163"/>
      <c r="T704" s="164"/>
      <c r="AT704" s="159" t="s">
        <v>197</v>
      </c>
      <c r="AU704" s="159" t="s">
        <v>206</v>
      </c>
      <c r="AV704" s="13" t="s">
        <v>191</v>
      </c>
      <c r="AW704" s="13" t="s">
        <v>31</v>
      </c>
      <c r="AX704" s="13" t="s">
        <v>76</v>
      </c>
      <c r="AY704" s="159" t="s">
        <v>184</v>
      </c>
    </row>
    <row r="705" spans="2:65" s="1" customFormat="1" ht="24.2" customHeight="1">
      <c r="B705" s="33"/>
      <c r="C705" s="171" t="s">
        <v>949</v>
      </c>
      <c r="D705" s="171" t="s">
        <v>557</v>
      </c>
      <c r="E705" s="172" t="s">
        <v>950</v>
      </c>
      <c r="F705" s="173" t="s">
        <v>951</v>
      </c>
      <c r="G705" s="174" t="s">
        <v>345</v>
      </c>
      <c r="H705" s="175">
        <v>198.28800000000001</v>
      </c>
      <c r="I705" s="176"/>
      <c r="J705" s="177">
        <f>ROUND(I705*H705,2)</f>
        <v>0</v>
      </c>
      <c r="K705" s="173" t="s">
        <v>190</v>
      </c>
      <c r="L705" s="178"/>
      <c r="M705" s="179" t="s">
        <v>19</v>
      </c>
      <c r="N705" s="180" t="s">
        <v>40</v>
      </c>
      <c r="P705" s="141">
        <f>O705*H705</f>
        <v>0</v>
      </c>
      <c r="Q705" s="141">
        <v>1.55E-2</v>
      </c>
      <c r="R705" s="141">
        <f>Q705*H705</f>
        <v>3.073464</v>
      </c>
      <c r="S705" s="141">
        <v>0</v>
      </c>
      <c r="T705" s="142">
        <f>S705*H705</f>
        <v>0</v>
      </c>
      <c r="AR705" s="143" t="s">
        <v>238</v>
      </c>
      <c r="AT705" s="143" t="s">
        <v>557</v>
      </c>
      <c r="AU705" s="143" t="s">
        <v>206</v>
      </c>
      <c r="AY705" s="18" t="s">
        <v>184</v>
      </c>
      <c r="BE705" s="144">
        <f>IF(N705="základní",J705,0)</f>
        <v>0</v>
      </c>
      <c r="BF705" s="144">
        <f>IF(N705="snížená",J705,0)</f>
        <v>0</v>
      </c>
      <c r="BG705" s="144">
        <f>IF(N705="zákl. přenesená",J705,0)</f>
        <v>0</v>
      </c>
      <c r="BH705" s="144">
        <f>IF(N705="sníž. přenesená",J705,0)</f>
        <v>0</v>
      </c>
      <c r="BI705" s="144">
        <f>IF(N705="nulová",J705,0)</f>
        <v>0</v>
      </c>
      <c r="BJ705" s="18" t="s">
        <v>76</v>
      </c>
      <c r="BK705" s="144">
        <f>ROUND(I705*H705,2)</f>
        <v>0</v>
      </c>
      <c r="BL705" s="18" t="s">
        <v>191</v>
      </c>
      <c r="BM705" s="143" t="s">
        <v>952</v>
      </c>
    </row>
    <row r="706" spans="2:65" s="1" customFormat="1" ht="19.5">
      <c r="B706" s="33"/>
      <c r="D706" s="145" t="s">
        <v>193</v>
      </c>
      <c r="F706" s="146" t="s">
        <v>951</v>
      </c>
      <c r="I706" s="147"/>
      <c r="L706" s="33"/>
      <c r="M706" s="148"/>
      <c r="T706" s="54"/>
      <c r="AT706" s="18" t="s">
        <v>193</v>
      </c>
      <c r="AU706" s="18" t="s">
        <v>206</v>
      </c>
    </row>
    <row r="707" spans="2:65" s="12" customFormat="1">
      <c r="B707" s="151"/>
      <c r="D707" s="145" t="s">
        <v>197</v>
      </c>
      <c r="E707" s="152" t="s">
        <v>19</v>
      </c>
      <c r="F707" s="153" t="s">
        <v>953</v>
      </c>
      <c r="H707" s="154">
        <v>194.4</v>
      </c>
      <c r="I707" s="155"/>
      <c r="L707" s="151"/>
      <c r="M707" s="156"/>
      <c r="T707" s="157"/>
      <c r="AT707" s="152" t="s">
        <v>197</v>
      </c>
      <c r="AU707" s="152" t="s">
        <v>206</v>
      </c>
      <c r="AV707" s="12" t="s">
        <v>78</v>
      </c>
      <c r="AW707" s="12" t="s">
        <v>31</v>
      </c>
      <c r="AX707" s="12" t="s">
        <v>76</v>
      </c>
      <c r="AY707" s="152" t="s">
        <v>184</v>
      </c>
    </row>
    <row r="708" spans="2:65" s="12" customFormat="1">
      <c r="B708" s="151"/>
      <c r="D708" s="145" t="s">
        <v>197</v>
      </c>
      <c r="F708" s="153" t="s">
        <v>954</v>
      </c>
      <c r="H708" s="154">
        <v>198.28800000000001</v>
      </c>
      <c r="I708" s="155"/>
      <c r="L708" s="151"/>
      <c r="M708" s="156"/>
      <c r="T708" s="157"/>
      <c r="AT708" s="152" t="s">
        <v>197</v>
      </c>
      <c r="AU708" s="152" t="s">
        <v>206</v>
      </c>
      <c r="AV708" s="12" t="s">
        <v>78</v>
      </c>
      <c r="AW708" s="12" t="s">
        <v>4</v>
      </c>
      <c r="AX708" s="12" t="s">
        <v>76</v>
      </c>
      <c r="AY708" s="152" t="s">
        <v>184</v>
      </c>
    </row>
    <row r="709" spans="2:65" s="1" customFormat="1" ht="24.2" customHeight="1">
      <c r="B709" s="33"/>
      <c r="C709" s="171" t="s">
        <v>955</v>
      </c>
      <c r="D709" s="171" t="s">
        <v>557</v>
      </c>
      <c r="E709" s="172" t="s">
        <v>956</v>
      </c>
      <c r="F709" s="173" t="s">
        <v>957</v>
      </c>
      <c r="G709" s="174" t="s">
        <v>345</v>
      </c>
      <c r="H709" s="175">
        <v>123.736</v>
      </c>
      <c r="I709" s="176"/>
      <c r="J709" s="177">
        <f>ROUND(I709*H709,2)</f>
        <v>0</v>
      </c>
      <c r="K709" s="173" t="s">
        <v>190</v>
      </c>
      <c r="L709" s="178"/>
      <c r="M709" s="179" t="s">
        <v>19</v>
      </c>
      <c r="N709" s="180" t="s">
        <v>40</v>
      </c>
      <c r="P709" s="141">
        <f>O709*H709</f>
        <v>0</v>
      </c>
      <c r="Q709" s="141">
        <v>4.1999999999999997E-3</v>
      </c>
      <c r="R709" s="141">
        <f>Q709*H709</f>
        <v>0.51969120000000002</v>
      </c>
      <c r="S709" s="141">
        <v>0</v>
      </c>
      <c r="T709" s="142">
        <f>S709*H709</f>
        <v>0</v>
      </c>
      <c r="AR709" s="143" t="s">
        <v>238</v>
      </c>
      <c r="AT709" s="143" t="s">
        <v>557</v>
      </c>
      <c r="AU709" s="143" t="s">
        <v>206</v>
      </c>
      <c r="AY709" s="18" t="s">
        <v>184</v>
      </c>
      <c r="BE709" s="144">
        <f>IF(N709="základní",J709,0)</f>
        <v>0</v>
      </c>
      <c r="BF709" s="144">
        <f>IF(N709="snížená",J709,0)</f>
        <v>0</v>
      </c>
      <c r="BG709" s="144">
        <f>IF(N709="zákl. přenesená",J709,0)</f>
        <v>0</v>
      </c>
      <c r="BH709" s="144">
        <f>IF(N709="sníž. přenesená",J709,0)</f>
        <v>0</v>
      </c>
      <c r="BI709" s="144">
        <f>IF(N709="nulová",J709,0)</f>
        <v>0</v>
      </c>
      <c r="BJ709" s="18" t="s">
        <v>76</v>
      </c>
      <c r="BK709" s="144">
        <f>ROUND(I709*H709,2)</f>
        <v>0</v>
      </c>
      <c r="BL709" s="18" t="s">
        <v>191</v>
      </c>
      <c r="BM709" s="143" t="s">
        <v>958</v>
      </c>
    </row>
    <row r="710" spans="2:65" s="1" customFormat="1" ht="19.5">
      <c r="B710" s="33"/>
      <c r="D710" s="145" t="s">
        <v>193</v>
      </c>
      <c r="F710" s="146" t="s">
        <v>957</v>
      </c>
      <c r="I710" s="147"/>
      <c r="L710" s="33"/>
      <c r="M710" s="148"/>
      <c r="T710" s="54"/>
      <c r="AT710" s="18" t="s">
        <v>193</v>
      </c>
      <c r="AU710" s="18" t="s">
        <v>206</v>
      </c>
    </row>
    <row r="711" spans="2:65" s="12" customFormat="1">
      <c r="B711" s="151"/>
      <c r="D711" s="145" t="s">
        <v>197</v>
      </c>
      <c r="E711" s="152" t="s">
        <v>19</v>
      </c>
      <c r="F711" s="153" t="s">
        <v>883</v>
      </c>
      <c r="H711" s="154">
        <v>13.41</v>
      </c>
      <c r="I711" s="155"/>
      <c r="L711" s="151"/>
      <c r="M711" s="156"/>
      <c r="T711" s="157"/>
      <c r="AT711" s="152" t="s">
        <v>197</v>
      </c>
      <c r="AU711" s="152" t="s">
        <v>206</v>
      </c>
      <c r="AV711" s="12" t="s">
        <v>78</v>
      </c>
      <c r="AW711" s="12" t="s">
        <v>31</v>
      </c>
      <c r="AX711" s="12" t="s">
        <v>69</v>
      </c>
      <c r="AY711" s="152" t="s">
        <v>184</v>
      </c>
    </row>
    <row r="712" spans="2:65" s="12" customFormat="1">
      <c r="B712" s="151"/>
      <c r="D712" s="145" t="s">
        <v>197</v>
      </c>
      <c r="E712" s="152" t="s">
        <v>19</v>
      </c>
      <c r="F712" s="153" t="s">
        <v>884</v>
      </c>
      <c r="H712" s="154">
        <v>40.659999999999997</v>
      </c>
      <c r="I712" s="155"/>
      <c r="L712" s="151"/>
      <c r="M712" s="156"/>
      <c r="T712" s="157"/>
      <c r="AT712" s="152" t="s">
        <v>197</v>
      </c>
      <c r="AU712" s="152" t="s">
        <v>206</v>
      </c>
      <c r="AV712" s="12" t="s">
        <v>78</v>
      </c>
      <c r="AW712" s="12" t="s">
        <v>31</v>
      </c>
      <c r="AX712" s="12" t="s">
        <v>69</v>
      </c>
      <c r="AY712" s="152" t="s">
        <v>184</v>
      </c>
    </row>
    <row r="713" spans="2:65" s="12" customFormat="1">
      <c r="B713" s="151"/>
      <c r="D713" s="145" t="s">
        <v>197</v>
      </c>
      <c r="E713" s="152" t="s">
        <v>19</v>
      </c>
      <c r="F713" s="153" t="s">
        <v>885</v>
      </c>
      <c r="H713" s="154">
        <v>61.49</v>
      </c>
      <c r="I713" s="155"/>
      <c r="L713" s="151"/>
      <c r="M713" s="156"/>
      <c r="T713" s="157"/>
      <c r="AT713" s="152" t="s">
        <v>197</v>
      </c>
      <c r="AU713" s="152" t="s">
        <v>206</v>
      </c>
      <c r="AV713" s="12" t="s">
        <v>78</v>
      </c>
      <c r="AW713" s="12" t="s">
        <v>31</v>
      </c>
      <c r="AX713" s="12" t="s">
        <v>69</v>
      </c>
      <c r="AY713" s="152" t="s">
        <v>184</v>
      </c>
    </row>
    <row r="714" spans="2:65" s="12" customFormat="1">
      <c r="B714" s="151"/>
      <c r="D714" s="145" t="s">
        <v>197</v>
      </c>
      <c r="E714" s="152" t="s">
        <v>19</v>
      </c>
      <c r="F714" s="153" t="s">
        <v>959</v>
      </c>
      <c r="H714" s="154">
        <v>5.75</v>
      </c>
      <c r="I714" s="155"/>
      <c r="L714" s="151"/>
      <c r="M714" s="156"/>
      <c r="T714" s="157"/>
      <c r="AT714" s="152" t="s">
        <v>197</v>
      </c>
      <c r="AU714" s="152" t="s">
        <v>206</v>
      </c>
      <c r="AV714" s="12" t="s">
        <v>78</v>
      </c>
      <c r="AW714" s="12" t="s">
        <v>31</v>
      </c>
      <c r="AX714" s="12" t="s">
        <v>69</v>
      </c>
      <c r="AY714" s="152" t="s">
        <v>184</v>
      </c>
    </row>
    <row r="715" spans="2:65" s="13" customFormat="1">
      <c r="B715" s="158"/>
      <c r="D715" s="145" t="s">
        <v>197</v>
      </c>
      <c r="E715" s="159" t="s">
        <v>19</v>
      </c>
      <c r="F715" s="160" t="s">
        <v>205</v>
      </c>
      <c r="H715" s="161">
        <v>121.31</v>
      </c>
      <c r="I715" s="162"/>
      <c r="L715" s="158"/>
      <c r="M715" s="163"/>
      <c r="T715" s="164"/>
      <c r="AT715" s="159" t="s">
        <v>197</v>
      </c>
      <c r="AU715" s="159" t="s">
        <v>206</v>
      </c>
      <c r="AV715" s="13" t="s">
        <v>191</v>
      </c>
      <c r="AW715" s="13" t="s">
        <v>31</v>
      </c>
      <c r="AX715" s="13" t="s">
        <v>76</v>
      </c>
      <c r="AY715" s="159" t="s">
        <v>184</v>
      </c>
    </row>
    <row r="716" spans="2:65" s="12" customFormat="1">
      <c r="B716" s="151"/>
      <c r="D716" s="145" t="s">
        <v>197</v>
      </c>
      <c r="F716" s="153" t="s">
        <v>960</v>
      </c>
      <c r="H716" s="154">
        <v>123.736</v>
      </c>
      <c r="I716" s="155"/>
      <c r="L716" s="151"/>
      <c r="M716" s="156"/>
      <c r="T716" s="157"/>
      <c r="AT716" s="152" t="s">
        <v>197</v>
      </c>
      <c r="AU716" s="152" t="s">
        <v>206</v>
      </c>
      <c r="AV716" s="12" t="s">
        <v>78</v>
      </c>
      <c r="AW716" s="12" t="s">
        <v>4</v>
      </c>
      <c r="AX716" s="12" t="s">
        <v>76</v>
      </c>
      <c r="AY716" s="152" t="s">
        <v>184</v>
      </c>
    </row>
    <row r="717" spans="2:65" s="1" customFormat="1" ht="16.5" customHeight="1">
      <c r="B717" s="33"/>
      <c r="C717" s="171" t="s">
        <v>961</v>
      </c>
      <c r="D717" s="171" t="s">
        <v>557</v>
      </c>
      <c r="E717" s="172" t="s">
        <v>962</v>
      </c>
      <c r="F717" s="173" t="s">
        <v>963</v>
      </c>
      <c r="G717" s="174" t="s">
        <v>345</v>
      </c>
      <c r="H717" s="175">
        <v>232.54499999999999</v>
      </c>
      <c r="I717" s="176"/>
      <c r="J717" s="177">
        <f>ROUND(I717*H717,2)</f>
        <v>0</v>
      </c>
      <c r="K717" s="173" t="s">
        <v>190</v>
      </c>
      <c r="L717" s="178"/>
      <c r="M717" s="179" t="s">
        <v>19</v>
      </c>
      <c r="N717" s="180" t="s">
        <v>40</v>
      </c>
      <c r="P717" s="141">
        <f>O717*H717</f>
        <v>0</v>
      </c>
      <c r="Q717" s="141">
        <v>2.2399999999999998E-3</v>
      </c>
      <c r="R717" s="141">
        <f>Q717*H717</f>
        <v>0.52090079999999994</v>
      </c>
      <c r="S717" s="141">
        <v>0</v>
      </c>
      <c r="T717" s="142">
        <f>S717*H717</f>
        <v>0</v>
      </c>
      <c r="AR717" s="143" t="s">
        <v>238</v>
      </c>
      <c r="AT717" s="143" t="s">
        <v>557</v>
      </c>
      <c r="AU717" s="143" t="s">
        <v>206</v>
      </c>
      <c r="AY717" s="18" t="s">
        <v>184</v>
      </c>
      <c r="BE717" s="144">
        <f>IF(N717="základní",J717,0)</f>
        <v>0</v>
      </c>
      <c r="BF717" s="144">
        <f>IF(N717="snížená",J717,0)</f>
        <v>0</v>
      </c>
      <c r="BG717" s="144">
        <f>IF(N717="zákl. přenesená",J717,0)</f>
        <v>0</v>
      </c>
      <c r="BH717" s="144">
        <f>IF(N717="sníž. přenesená",J717,0)</f>
        <v>0</v>
      </c>
      <c r="BI717" s="144">
        <f>IF(N717="nulová",J717,0)</f>
        <v>0</v>
      </c>
      <c r="BJ717" s="18" t="s">
        <v>76</v>
      </c>
      <c r="BK717" s="144">
        <f>ROUND(I717*H717,2)</f>
        <v>0</v>
      </c>
      <c r="BL717" s="18" t="s">
        <v>191</v>
      </c>
      <c r="BM717" s="143" t="s">
        <v>964</v>
      </c>
    </row>
    <row r="718" spans="2:65" s="1" customFormat="1">
      <c r="B718" s="33"/>
      <c r="D718" s="145" t="s">
        <v>193</v>
      </c>
      <c r="F718" s="146" t="s">
        <v>963</v>
      </c>
      <c r="I718" s="147"/>
      <c r="L718" s="33"/>
      <c r="M718" s="148"/>
      <c r="T718" s="54"/>
      <c r="AT718" s="18" t="s">
        <v>193</v>
      </c>
      <c r="AU718" s="18" t="s">
        <v>206</v>
      </c>
    </row>
    <row r="719" spans="2:65" s="12" customFormat="1">
      <c r="B719" s="151"/>
      <c r="D719" s="145" t="s">
        <v>197</v>
      </c>
      <c r="E719" s="152" t="s">
        <v>19</v>
      </c>
      <c r="F719" s="153" t="s">
        <v>886</v>
      </c>
      <c r="H719" s="154">
        <v>60.9</v>
      </c>
      <c r="I719" s="155"/>
      <c r="L719" s="151"/>
      <c r="M719" s="156"/>
      <c r="T719" s="157"/>
      <c r="AT719" s="152" t="s">
        <v>197</v>
      </c>
      <c r="AU719" s="152" t="s">
        <v>206</v>
      </c>
      <c r="AV719" s="12" t="s">
        <v>78</v>
      </c>
      <c r="AW719" s="12" t="s">
        <v>31</v>
      </c>
      <c r="AX719" s="12" t="s">
        <v>69</v>
      </c>
      <c r="AY719" s="152" t="s">
        <v>184</v>
      </c>
    </row>
    <row r="720" spans="2:65" s="12" customFormat="1">
      <c r="B720" s="151"/>
      <c r="D720" s="145" t="s">
        <v>197</v>
      </c>
      <c r="E720" s="152" t="s">
        <v>19</v>
      </c>
      <c r="F720" s="153" t="s">
        <v>887</v>
      </c>
      <c r="H720" s="154">
        <v>77.040000000000006</v>
      </c>
      <c r="I720" s="155"/>
      <c r="L720" s="151"/>
      <c r="M720" s="156"/>
      <c r="T720" s="157"/>
      <c r="AT720" s="152" t="s">
        <v>197</v>
      </c>
      <c r="AU720" s="152" t="s">
        <v>206</v>
      </c>
      <c r="AV720" s="12" t="s">
        <v>78</v>
      </c>
      <c r="AW720" s="12" t="s">
        <v>31</v>
      </c>
      <c r="AX720" s="12" t="s">
        <v>69</v>
      </c>
      <c r="AY720" s="152" t="s">
        <v>184</v>
      </c>
    </row>
    <row r="721" spans="2:65" s="12" customFormat="1">
      <c r="B721" s="151"/>
      <c r="D721" s="145" t="s">
        <v>197</v>
      </c>
      <c r="E721" s="152" t="s">
        <v>19</v>
      </c>
      <c r="F721" s="153" t="s">
        <v>888</v>
      </c>
      <c r="H721" s="154">
        <v>56.755000000000003</v>
      </c>
      <c r="I721" s="155"/>
      <c r="L721" s="151"/>
      <c r="M721" s="156"/>
      <c r="T721" s="157"/>
      <c r="AT721" s="152" t="s">
        <v>197</v>
      </c>
      <c r="AU721" s="152" t="s">
        <v>206</v>
      </c>
      <c r="AV721" s="12" t="s">
        <v>78</v>
      </c>
      <c r="AW721" s="12" t="s">
        <v>31</v>
      </c>
      <c r="AX721" s="12" t="s">
        <v>69</v>
      </c>
      <c r="AY721" s="152" t="s">
        <v>184</v>
      </c>
    </row>
    <row r="722" spans="2:65" s="12" customFormat="1">
      <c r="B722" s="151"/>
      <c r="D722" s="145" t="s">
        <v>197</v>
      </c>
      <c r="E722" s="152" t="s">
        <v>19</v>
      </c>
      <c r="F722" s="153" t="s">
        <v>889</v>
      </c>
      <c r="H722" s="154">
        <v>22.44</v>
      </c>
      <c r="I722" s="155"/>
      <c r="L722" s="151"/>
      <c r="M722" s="156"/>
      <c r="T722" s="157"/>
      <c r="AT722" s="152" t="s">
        <v>197</v>
      </c>
      <c r="AU722" s="152" t="s">
        <v>206</v>
      </c>
      <c r="AV722" s="12" t="s">
        <v>78</v>
      </c>
      <c r="AW722" s="12" t="s">
        <v>31</v>
      </c>
      <c r="AX722" s="12" t="s">
        <v>69</v>
      </c>
      <c r="AY722" s="152" t="s">
        <v>184</v>
      </c>
    </row>
    <row r="723" spans="2:65" s="12" customFormat="1">
      <c r="B723" s="151"/>
      <c r="D723" s="145" t="s">
        <v>197</v>
      </c>
      <c r="E723" s="152" t="s">
        <v>19</v>
      </c>
      <c r="F723" s="153" t="s">
        <v>965</v>
      </c>
      <c r="H723" s="154">
        <v>10.85</v>
      </c>
      <c r="I723" s="155"/>
      <c r="L723" s="151"/>
      <c r="M723" s="156"/>
      <c r="T723" s="157"/>
      <c r="AT723" s="152" t="s">
        <v>197</v>
      </c>
      <c r="AU723" s="152" t="s">
        <v>206</v>
      </c>
      <c r="AV723" s="12" t="s">
        <v>78</v>
      </c>
      <c r="AW723" s="12" t="s">
        <v>31</v>
      </c>
      <c r="AX723" s="12" t="s">
        <v>69</v>
      </c>
      <c r="AY723" s="152" t="s">
        <v>184</v>
      </c>
    </row>
    <row r="724" spans="2:65" s="13" customFormat="1">
      <c r="B724" s="158"/>
      <c r="D724" s="145" t="s">
        <v>197</v>
      </c>
      <c r="E724" s="159" t="s">
        <v>19</v>
      </c>
      <c r="F724" s="160" t="s">
        <v>205</v>
      </c>
      <c r="H724" s="161">
        <v>227.98500000000001</v>
      </c>
      <c r="I724" s="162"/>
      <c r="L724" s="158"/>
      <c r="M724" s="163"/>
      <c r="T724" s="164"/>
      <c r="AT724" s="159" t="s">
        <v>197</v>
      </c>
      <c r="AU724" s="159" t="s">
        <v>206</v>
      </c>
      <c r="AV724" s="13" t="s">
        <v>191</v>
      </c>
      <c r="AW724" s="13" t="s">
        <v>31</v>
      </c>
      <c r="AX724" s="13" t="s">
        <v>76</v>
      </c>
      <c r="AY724" s="159" t="s">
        <v>184</v>
      </c>
    </row>
    <row r="725" spans="2:65" s="12" customFormat="1">
      <c r="B725" s="151"/>
      <c r="D725" s="145" t="s">
        <v>197</v>
      </c>
      <c r="F725" s="153" t="s">
        <v>966</v>
      </c>
      <c r="H725" s="154">
        <v>232.54499999999999</v>
      </c>
      <c r="I725" s="155"/>
      <c r="L725" s="151"/>
      <c r="M725" s="156"/>
      <c r="T725" s="157"/>
      <c r="AT725" s="152" t="s">
        <v>197</v>
      </c>
      <c r="AU725" s="152" t="s">
        <v>206</v>
      </c>
      <c r="AV725" s="12" t="s">
        <v>78</v>
      </c>
      <c r="AW725" s="12" t="s">
        <v>4</v>
      </c>
      <c r="AX725" s="12" t="s">
        <v>76</v>
      </c>
      <c r="AY725" s="152" t="s">
        <v>184</v>
      </c>
    </row>
    <row r="726" spans="2:65" s="1" customFormat="1" ht="16.5" customHeight="1">
      <c r="B726" s="33"/>
      <c r="C726" s="171" t="s">
        <v>967</v>
      </c>
      <c r="D726" s="171" t="s">
        <v>557</v>
      </c>
      <c r="E726" s="172" t="s">
        <v>968</v>
      </c>
      <c r="F726" s="173" t="s">
        <v>969</v>
      </c>
      <c r="G726" s="174" t="s">
        <v>345</v>
      </c>
      <c r="H726" s="175">
        <v>31.1</v>
      </c>
      <c r="I726" s="176"/>
      <c r="J726" s="177">
        <f>ROUND(I726*H726,2)</f>
        <v>0</v>
      </c>
      <c r="K726" s="173" t="s">
        <v>190</v>
      </c>
      <c r="L726" s="178"/>
      <c r="M726" s="179" t="s">
        <v>19</v>
      </c>
      <c r="N726" s="180" t="s">
        <v>40</v>
      </c>
      <c r="P726" s="141">
        <f>O726*H726</f>
        <v>0</v>
      </c>
      <c r="Q726" s="141">
        <v>6.9999999999999999E-4</v>
      </c>
      <c r="R726" s="141">
        <f>Q726*H726</f>
        <v>2.1770000000000001E-2</v>
      </c>
      <c r="S726" s="141">
        <v>0</v>
      </c>
      <c r="T726" s="142">
        <f>S726*H726</f>
        <v>0</v>
      </c>
      <c r="AR726" s="143" t="s">
        <v>238</v>
      </c>
      <c r="AT726" s="143" t="s">
        <v>557</v>
      </c>
      <c r="AU726" s="143" t="s">
        <v>206</v>
      </c>
      <c r="AY726" s="18" t="s">
        <v>184</v>
      </c>
      <c r="BE726" s="144">
        <f>IF(N726="základní",J726,0)</f>
        <v>0</v>
      </c>
      <c r="BF726" s="144">
        <f>IF(N726="snížená",J726,0)</f>
        <v>0</v>
      </c>
      <c r="BG726" s="144">
        <f>IF(N726="zákl. přenesená",J726,0)</f>
        <v>0</v>
      </c>
      <c r="BH726" s="144">
        <f>IF(N726="sníž. přenesená",J726,0)</f>
        <v>0</v>
      </c>
      <c r="BI726" s="144">
        <f>IF(N726="nulová",J726,0)</f>
        <v>0</v>
      </c>
      <c r="BJ726" s="18" t="s">
        <v>76</v>
      </c>
      <c r="BK726" s="144">
        <f>ROUND(I726*H726,2)</f>
        <v>0</v>
      </c>
      <c r="BL726" s="18" t="s">
        <v>191</v>
      </c>
      <c r="BM726" s="143" t="s">
        <v>970</v>
      </c>
    </row>
    <row r="727" spans="2:65" s="1" customFormat="1">
      <c r="B727" s="33"/>
      <c r="D727" s="145" t="s">
        <v>193</v>
      </c>
      <c r="F727" s="146" t="s">
        <v>969</v>
      </c>
      <c r="I727" s="147"/>
      <c r="L727" s="33"/>
      <c r="M727" s="148"/>
      <c r="T727" s="54"/>
      <c r="AT727" s="18" t="s">
        <v>193</v>
      </c>
      <c r="AU727" s="18" t="s">
        <v>206</v>
      </c>
    </row>
    <row r="728" spans="2:65" s="12" customFormat="1">
      <c r="B728" s="151"/>
      <c r="D728" s="145" t="s">
        <v>197</v>
      </c>
      <c r="E728" s="152" t="s">
        <v>19</v>
      </c>
      <c r="F728" s="153" t="s">
        <v>971</v>
      </c>
      <c r="H728" s="154">
        <v>31.1</v>
      </c>
      <c r="I728" s="155"/>
      <c r="L728" s="151"/>
      <c r="M728" s="156"/>
      <c r="T728" s="157"/>
      <c r="AT728" s="152" t="s">
        <v>197</v>
      </c>
      <c r="AU728" s="152" t="s">
        <v>206</v>
      </c>
      <c r="AV728" s="12" t="s">
        <v>78</v>
      </c>
      <c r="AW728" s="12" t="s">
        <v>31</v>
      </c>
      <c r="AX728" s="12" t="s">
        <v>76</v>
      </c>
      <c r="AY728" s="152" t="s">
        <v>184</v>
      </c>
    </row>
    <row r="729" spans="2:65" s="1" customFormat="1" ht="24.2" customHeight="1">
      <c r="B729" s="33"/>
      <c r="C729" s="171" t="s">
        <v>972</v>
      </c>
      <c r="D729" s="171" t="s">
        <v>557</v>
      </c>
      <c r="E729" s="172" t="s">
        <v>973</v>
      </c>
      <c r="F729" s="173" t="s">
        <v>974</v>
      </c>
      <c r="G729" s="174" t="s">
        <v>328</v>
      </c>
      <c r="H729" s="175">
        <v>140.80000000000001</v>
      </c>
      <c r="I729" s="176"/>
      <c r="J729" s="177">
        <f>ROUND(I729*H729,2)</f>
        <v>0</v>
      </c>
      <c r="K729" s="173" t="s">
        <v>190</v>
      </c>
      <c r="L729" s="178"/>
      <c r="M729" s="179" t="s">
        <v>19</v>
      </c>
      <c r="N729" s="180" t="s">
        <v>40</v>
      </c>
      <c r="P729" s="141">
        <f>O729*H729</f>
        <v>0</v>
      </c>
      <c r="Q729" s="141">
        <v>3.0000000000000001E-5</v>
      </c>
      <c r="R729" s="141">
        <f>Q729*H729</f>
        <v>4.2240000000000003E-3</v>
      </c>
      <c r="S729" s="141">
        <v>0</v>
      </c>
      <c r="T729" s="142">
        <f>S729*H729</f>
        <v>0</v>
      </c>
      <c r="AR729" s="143" t="s">
        <v>238</v>
      </c>
      <c r="AT729" s="143" t="s">
        <v>557</v>
      </c>
      <c r="AU729" s="143" t="s">
        <v>206</v>
      </c>
      <c r="AY729" s="18" t="s">
        <v>184</v>
      </c>
      <c r="BE729" s="144">
        <f>IF(N729="základní",J729,0)</f>
        <v>0</v>
      </c>
      <c r="BF729" s="144">
        <f>IF(N729="snížená",J729,0)</f>
        <v>0</v>
      </c>
      <c r="BG729" s="144">
        <f>IF(N729="zákl. přenesená",J729,0)</f>
        <v>0</v>
      </c>
      <c r="BH729" s="144">
        <f>IF(N729="sníž. přenesená",J729,0)</f>
        <v>0</v>
      </c>
      <c r="BI729" s="144">
        <f>IF(N729="nulová",J729,0)</f>
        <v>0</v>
      </c>
      <c r="BJ729" s="18" t="s">
        <v>76</v>
      </c>
      <c r="BK729" s="144">
        <f>ROUND(I729*H729,2)</f>
        <v>0</v>
      </c>
      <c r="BL729" s="18" t="s">
        <v>191</v>
      </c>
      <c r="BM729" s="143" t="s">
        <v>975</v>
      </c>
    </row>
    <row r="730" spans="2:65" s="1" customFormat="1" ht="19.5">
      <c r="B730" s="33"/>
      <c r="D730" s="145" t="s">
        <v>193</v>
      </c>
      <c r="F730" s="146" t="s">
        <v>974</v>
      </c>
      <c r="I730" s="147"/>
      <c r="L730" s="33"/>
      <c r="M730" s="148"/>
      <c r="T730" s="54"/>
      <c r="AT730" s="18" t="s">
        <v>193</v>
      </c>
      <c r="AU730" s="18" t="s">
        <v>206</v>
      </c>
    </row>
    <row r="731" spans="2:65" s="12" customFormat="1">
      <c r="B731" s="151"/>
      <c r="D731" s="145" t="s">
        <v>197</v>
      </c>
      <c r="E731" s="152" t="s">
        <v>19</v>
      </c>
      <c r="F731" s="153" t="s">
        <v>903</v>
      </c>
      <c r="H731" s="154">
        <v>39.6</v>
      </c>
      <c r="I731" s="155"/>
      <c r="L731" s="151"/>
      <c r="M731" s="156"/>
      <c r="T731" s="157"/>
      <c r="AT731" s="152" t="s">
        <v>197</v>
      </c>
      <c r="AU731" s="152" t="s">
        <v>206</v>
      </c>
      <c r="AV731" s="12" t="s">
        <v>78</v>
      </c>
      <c r="AW731" s="12" t="s">
        <v>31</v>
      </c>
      <c r="AX731" s="12" t="s">
        <v>69</v>
      </c>
      <c r="AY731" s="152" t="s">
        <v>184</v>
      </c>
    </row>
    <row r="732" spans="2:65" s="12" customFormat="1">
      <c r="B732" s="151"/>
      <c r="D732" s="145" t="s">
        <v>197</v>
      </c>
      <c r="E732" s="152" t="s">
        <v>19</v>
      </c>
      <c r="F732" s="153" t="s">
        <v>904</v>
      </c>
      <c r="H732" s="154">
        <v>21</v>
      </c>
      <c r="I732" s="155"/>
      <c r="L732" s="151"/>
      <c r="M732" s="156"/>
      <c r="T732" s="157"/>
      <c r="AT732" s="152" t="s">
        <v>197</v>
      </c>
      <c r="AU732" s="152" t="s">
        <v>206</v>
      </c>
      <c r="AV732" s="12" t="s">
        <v>78</v>
      </c>
      <c r="AW732" s="12" t="s">
        <v>31</v>
      </c>
      <c r="AX732" s="12" t="s">
        <v>69</v>
      </c>
      <c r="AY732" s="152" t="s">
        <v>184</v>
      </c>
    </row>
    <row r="733" spans="2:65" s="12" customFormat="1">
      <c r="B733" s="151"/>
      <c r="D733" s="145" t="s">
        <v>197</v>
      </c>
      <c r="E733" s="152" t="s">
        <v>19</v>
      </c>
      <c r="F733" s="153" t="s">
        <v>905</v>
      </c>
      <c r="H733" s="154">
        <v>36.1</v>
      </c>
      <c r="I733" s="155"/>
      <c r="L733" s="151"/>
      <c r="M733" s="156"/>
      <c r="T733" s="157"/>
      <c r="AT733" s="152" t="s">
        <v>197</v>
      </c>
      <c r="AU733" s="152" t="s">
        <v>206</v>
      </c>
      <c r="AV733" s="12" t="s">
        <v>78</v>
      </c>
      <c r="AW733" s="12" t="s">
        <v>31</v>
      </c>
      <c r="AX733" s="12" t="s">
        <v>69</v>
      </c>
      <c r="AY733" s="152" t="s">
        <v>184</v>
      </c>
    </row>
    <row r="734" spans="2:65" s="12" customFormat="1">
      <c r="B734" s="151"/>
      <c r="D734" s="145" t="s">
        <v>197</v>
      </c>
      <c r="E734" s="152" t="s">
        <v>19</v>
      </c>
      <c r="F734" s="153" t="s">
        <v>906</v>
      </c>
      <c r="H734" s="154">
        <v>31.3</v>
      </c>
      <c r="I734" s="155"/>
      <c r="L734" s="151"/>
      <c r="M734" s="156"/>
      <c r="T734" s="157"/>
      <c r="AT734" s="152" t="s">
        <v>197</v>
      </c>
      <c r="AU734" s="152" t="s">
        <v>206</v>
      </c>
      <c r="AV734" s="12" t="s">
        <v>78</v>
      </c>
      <c r="AW734" s="12" t="s">
        <v>31</v>
      </c>
      <c r="AX734" s="12" t="s">
        <v>69</v>
      </c>
      <c r="AY734" s="152" t="s">
        <v>184</v>
      </c>
    </row>
    <row r="735" spans="2:65" s="13" customFormat="1">
      <c r="B735" s="158"/>
      <c r="D735" s="145" t="s">
        <v>197</v>
      </c>
      <c r="E735" s="159" t="s">
        <v>19</v>
      </c>
      <c r="F735" s="160" t="s">
        <v>205</v>
      </c>
      <c r="H735" s="161">
        <v>128</v>
      </c>
      <c r="I735" s="162"/>
      <c r="L735" s="158"/>
      <c r="M735" s="163"/>
      <c r="T735" s="164"/>
      <c r="AT735" s="159" t="s">
        <v>197</v>
      </c>
      <c r="AU735" s="159" t="s">
        <v>206</v>
      </c>
      <c r="AV735" s="13" t="s">
        <v>191</v>
      </c>
      <c r="AW735" s="13" t="s">
        <v>31</v>
      </c>
      <c r="AX735" s="13" t="s">
        <v>76</v>
      </c>
      <c r="AY735" s="159" t="s">
        <v>184</v>
      </c>
    </row>
    <row r="736" spans="2:65" s="12" customFormat="1">
      <c r="B736" s="151"/>
      <c r="D736" s="145" t="s">
        <v>197</v>
      </c>
      <c r="F736" s="153" t="s">
        <v>976</v>
      </c>
      <c r="H736" s="154">
        <v>140.80000000000001</v>
      </c>
      <c r="I736" s="155"/>
      <c r="L736" s="151"/>
      <c r="M736" s="156"/>
      <c r="T736" s="157"/>
      <c r="AT736" s="152" t="s">
        <v>197</v>
      </c>
      <c r="AU736" s="152" t="s">
        <v>206</v>
      </c>
      <c r="AV736" s="12" t="s">
        <v>78</v>
      </c>
      <c r="AW736" s="12" t="s">
        <v>4</v>
      </c>
      <c r="AX736" s="12" t="s">
        <v>76</v>
      </c>
      <c r="AY736" s="152" t="s">
        <v>184</v>
      </c>
    </row>
    <row r="737" spans="2:65" s="1" customFormat="1" ht="24.2" customHeight="1">
      <c r="B737" s="33"/>
      <c r="C737" s="171" t="s">
        <v>977</v>
      </c>
      <c r="D737" s="171" t="s">
        <v>557</v>
      </c>
      <c r="E737" s="172" t="s">
        <v>978</v>
      </c>
      <c r="F737" s="173" t="s">
        <v>979</v>
      </c>
      <c r="G737" s="174" t="s">
        <v>328</v>
      </c>
      <c r="H737" s="175">
        <v>15.18</v>
      </c>
      <c r="I737" s="176"/>
      <c r="J737" s="177">
        <f>ROUND(I737*H737,2)</f>
        <v>0</v>
      </c>
      <c r="K737" s="173" t="s">
        <v>190</v>
      </c>
      <c r="L737" s="178"/>
      <c r="M737" s="179" t="s">
        <v>19</v>
      </c>
      <c r="N737" s="180" t="s">
        <v>40</v>
      </c>
      <c r="P737" s="141">
        <f>O737*H737</f>
        <v>0</v>
      </c>
      <c r="Q737" s="141">
        <v>5.0000000000000001E-4</v>
      </c>
      <c r="R737" s="141">
        <f>Q737*H737</f>
        <v>7.5900000000000004E-3</v>
      </c>
      <c r="S737" s="141">
        <v>0</v>
      </c>
      <c r="T737" s="142">
        <f>S737*H737</f>
        <v>0</v>
      </c>
      <c r="AR737" s="143" t="s">
        <v>238</v>
      </c>
      <c r="AT737" s="143" t="s">
        <v>557</v>
      </c>
      <c r="AU737" s="143" t="s">
        <v>206</v>
      </c>
      <c r="AY737" s="18" t="s">
        <v>184</v>
      </c>
      <c r="BE737" s="144">
        <f>IF(N737="základní",J737,0)</f>
        <v>0</v>
      </c>
      <c r="BF737" s="144">
        <f>IF(N737="snížená",J737,0)</f>
        <v>0</v>
      </c>
      <c r="BG737" s="144">
        <f>IF(N737="zákl. přenesená",J737,0)</f>
        <v>0</v>
      </c>
      <c r="BH737" s="144">
        <f>IF(N737="sníž. přenesená",J737,0)</f>
        <v>0</v>
      </c>
      <c r="BI737" s="144">
        <f>IF(N737="nulová",J737,0)</f>
        <v>0</v>
      </c>
      <c r="BJ737" s="18" t="s">
        <v>76</v>
      </c>
      <c r="BK737" s="144">
        <f>ROUND(I737*H737,2)</f>
        <v>0</v>
      </c>
      <c r="BL737" s="18" t="s">
        <v>191</v>
      </c>
      <c r="BM737" s="143" t="s">
        <v>980</v>
      </c>
    </row>
    <row r="738" spans="2:65" s="1" customFormat="1">
      <c r="B738" s="33"/>
      <c r="D738" s="145" t="s">
        <v>193</v>
      </c>
      <c r="F738" s="146" t="s">
        <v>979</v>
      </c>
      <c r="I738" s="147"/>
      <c r="L738" s="33"/>
      <c r="M738" s="148"/>
      <c r="T738" s="54"/>
      <c r="AT738" s="18" t="s">
        <v>193</v>
      </c>
      <c r="AU738" s="18" t="s">
        <v>206</v>
      </c>
    </row>
    <row r="739" spans="2:65" s="12" customFormat="1">
      <c r="B739" s="151"/>
      <c r="D739" s="145" t="s">
        <v>197</v>
      </c>
      <c r="E739" s="152" t="s">
        <v>19</v>
      </c>
      <c r="F739" s="153" t="s">
        <v>907</v>
      </c>
      <c r="H739" s="154">
        <v>13.8</v>
      </c>
      <c r="I739" s="155"/>
      <c r="L739" s="151"/>
      <c r="M739" s="156"/>
      <c r="T739" s="157"/>
      <c r="AT739" s="152" t="s">
        <v>197</v>
      </c>
      <c r="AU739" s="152" t="s">
        <v>206</v>
      </c>
      <c r="AV739" s="12" t="s">
        <v>78</v>
      </c>
      <c r="AW739" s="12" t="s">
        <v>31</v>
      </c>
      <c r="AX739" s="12" t="s">
        <v>76</v>
      </c>
      <c r="AY739" s="152" t="s">
        <v>184</v>
      </c>
    </row>
    <row r="740" spans="2:65" s="12" customFormat="1">
      <c r="B740" s="151"/>
      <c r="D740" s="145" t="s">
        <v>197</v>
      </c>
      <c r="F740" s="153" t="s">
        <v>981</v>
      </c>
      <c r="H740" s="154">
        <v>15.18</v>
      </c>
      <c r="I740" s="155"/>
      <c r="L740" s="151"/>
      <c r="M740" s="156"/>
      <c r="T740" s="157"/>
      <c r="AT740" s="152" t="s">
        <v>197</v>
      </c>
      <c r="AU740" s="152" t="s">
        <v>206</v>
      </c>
      <c r="AV740" s="12" t="s">
        <v>78</v>
      </c>
      <c r="AW740" s="12" t="s">
        <v>4</v>
      </c>
      <c r="AX740" s="12" t="s">
        <v>76</v>
      </c>
      <c r="AY740" s="152" t="s">
        <v>184</v>
      </c>
    </row>
    <row r="741" spans="2:65" s="1" customFormat="1" ht="24.2" customHeight="1">
      <c r="B741" s="33"/>
      <c r="C741" s="171" t="s">
        <v>982</v>
      </c>
      <c r="D741" s="171" t="s">
        <v>557</v>
      </c>
      <c r="E741" s="172" t="s">
        <v>983</v>
      </c>
      <c r="F741" s="173" t="s">
        <v>984</v>
      </c>
      <c r="G741" s="174" t="s">
        <v>328</v>
      </c>
      <c r="H741" s="175">
        <v>97.68</v>
      </c>
      <c r="I741" s="176"/>
      <c r="J741" s="177">
        <f>ROUND(I741*H741,2)</f>
        <v>0</v>
      </c>
      <c r="K741" s="173" t="s">
        <v>190</v>
      </c>
      <c r="L741" s="178"/>
      <c r="M741" s="179" t="s">
        <v>19</v>
      </c>
      <c r="N741" s="180" t="s">
        <v>40</v>
      </c>
      <c r="P741" s="141">
        <f>O741*H741</f>
        <v>0</v>
      </c>
      <c r="Q741" s="141">
        <v>5.0000000000000001E-4</v>
      </c>
      <c r="R741" s="141">
        <f>Q741*H741</f>
        <v>4.8840000000000001E-2</v>
      </c>
      <c r="S741" s="141">
        <v>0</v>
      </c>
      <c r="T741" s="142">
        <f>S741*H741</f>
        <v>0</v>
      </c>
      <c r="AR741" s="143" t="s">
        <v>238</v>
      </c>
      <c r="AT741" s="143" t="s">
        <v>557</v>
      </c>
      <c r="AU741" s="143" t="s">
        <v>206</v>
      </c>
      <c r="AY741" s="18" t="s">
        <v>184</v>
      </c>
      <c r="BE741" s="144">
        <f>IF(N741="základní",J741,0)</f>
        <v>0</v>
      </c>
      <c r="BF741" s="144">
        <f>IF(N741="snížená",J741,0)</f>
        <v>0</v>
      </c>
      <c r="BG741" s="144">
        <f>IF(N741="zákl. přenesená",J741,0)</f>
        <v>0</v>
      </c>
      <c r="BH741" s="144">
        <f>IF(N741="sníž. přenesená",J741,0)</f>
        <v>0</v>
      </c>
      <c r="BI741" s="144">
        <f>IF(N741="nulová",J741,0)</f>
        <v>0</v>
      </c>
      <c r="BJ741" s="18" t="s">
        <v>76</v>
      </c>
      <c r="BK741" s="144">
        <f>ROUND(I741*H741,2)</f>
        <v>0</v>
      </c>
      <c r="BL741" s="18" t="s">
        <v>191</v>
      </c>
      <c r="BM741" s="143" t="s">
        <v>985</v>
      </c>
    </row>
    <row r="742" spans="2:65" s="1" customFormat="1" ht="19.5">
      <c r="B742" s="33"/>
      <c r="D742" s="145" t="s">
        <v>193</v>
      </c>
      <c r="F742" s="146" t="s">
        <v>984</v>
      </c>
      <c r="I742" s="147"/>
      <c r="L742" s="33"/>
      <c r="M742" s="148"/>
      <c r="T742" s="54"/>
      <c r="AT742" s="18" t="s">
        <v>193</v>
      </c>
      <c r="AU742" s="18" t="s">
        <v>206</v>
      </c>
    </row>
    <row r="743" spans="2:65" s="12" customFormat="1">
      <c r="B743" s="151"/>
      <c r="D743" s="145" t="s">
        <v>197</v>
      </c>
      <c r="E743" s="152" t="s">
        <v>19</v>
      </c>
      <c r="F743" s="153" t="s">
        <v>908</v>
      </c>
      <c r="H743" s="154">
        <v>28.8</v>
      </c>
      <c r="I743" s="155"/>
      <c r="L743" s="151"/>
      <c r="M743" s="156"/>
      <c r="T743" s="157"/>
      <c r="AT743" s="152" t="s">
        <v>197</v>
      </c>
      <c r="AU743" s="152" t="s">
        <v>206</v>
      </c>
      <c r="AV743" s="12" t="s">
        <v>78</v>
      </c>
      <c r="AW743" s="12" t="s">
        <v>31</v>
      </c>
      <c r="AX743" s="12" t="s">
        <v>69</v>
      </c>
      <c r="AY743" s="152" t="s">
        <v>184</v>
      </c>
    </row>
    <row r="744" spans="2:65" s="12" customFormat="1">
      <c r="B744" s="151"/>
      <c r="D744" s="145" t="s">
        <v>197</v>
      </c>
      <c r="E744" s="152" t="s">
        <v>19</v>
      </c>
      <c r="F744" s="153" t="s">
        <v>904</v>
      </c>
      <c r="H744" s="154">
        <v>21</v>
      </c>
      <c r="I744" s="155"/>
      <c r="L744" s="151"/>
      <c r="M744" s="156"/>
      <c r="T744" s="157"/>
      <c r="AT744" s="152" t="s">
        <v>197</v>
      </c>
      <c r="AU744" s="152" t="s">
        <v>206</v>
      </c>
      <c r="AV744" s="12" t="s">
        <v>78</v>
      </c>
      <c r="AW744" s="12" t="s">
        <v>31</v>
      </c>
      <c r="AX744" s="12" t="s">
        <v>69</v>
      </c>
      <c r="AY744" s="152" t="s">
        <v>184</v>
      </c>
    </row>
    <row r="745" spans="2:65" s="12" customFormat="1">
      <c r="B745" s="151"/>
      <c r="D745" s="145" t="s">
        <v>197</v>
      </c>
      <c r="E745" s="152" t="s">
        <v>19</v>
      </c>
      <c r="F745" s="153" t="s">
        <v>909</v>
      </c>
      <c r="H745" s="154">
        <v>7.7</v>
      </c>
      <c r="I745" s="155"/>
      <c r="L745" s="151"/>
      <c r="M745" s="156"/>
      <c r="T745" s="157"/>
      <c r="AT745" s="152" t="s">
        <v>197</v>
      </c>
      <c r="AU745" s="152" t="s">
        <v>206</v>
      </c>
      <c r="AV745" s="12" t="s">
        <v>78</v>
      </c>
      <c r="AW745" s="12" t="s">
        <v>31</v>
      </c>
      <c r="AX745" s="12" t="s">
        <v>69</v>
      </c>
      <c r="AY745" s="152" t="s">
        <v>184</v>
      </c>
    </row>
    <row r="746" spans="2:65" s="12" customFormat="1">
      <c r="B746" s="151"/>
      <c r="D746" s="145" t="s">
        <v>197</v>
      </c>
      <c r="E746" s="152" t="s">
        <v>19</v>
      </c>
      <c r="F746" s="153" t="s">
        <v>906</v>
      </c>
      <c r="H746" s="154">
        <v>31.3</v>
      </c>
      <c r="I746" s="155"/>
      <c r="L746" s="151"/>
      <c r="M746" s="156"/>
      <c r="T746" s="157"/>
      <c r="AT746" s="152" t="s">
        <v>197</v>
      </c>
      <c r="AU746" s="152" t="s">
        <v>206</v>
      </c>
      <c r="AV746" s="12" t="s">
        <v>78</v>
      </c>
      <c r="AW746" s="12" t="s">
        <v>31</v>
      </c>
      <c r="AX746" s="12" t="s">
        <v>69</v>
      </c>
      <c r="AY746" s="152" t="s">
        <v>184</v>
      </c>
    </row>
    <row r="747" spans="2:65" s="13" customFormat="1">
      <c r="B747" s="158"/>
      <c r="D747" s="145" t="s">
        <v>197</v>
      </c>
      <c r="E747" s="159" t="s">
        <v>19</v>
      </c>
      <c r="F747" s="160" t="s">
        <v>205</v>
      </c>
      <c r="H747" s="161">
        <v>88.8</v>
      </c>
      <c r="I747" s="162"/>
      <c r="L747" s="158"/>
      <c r="M747" s="163"/>
      <c r="T747" s="164"/>
      <c r="AT747" s="159" t="s">
        <v>197</v>
      </c>
      <c r="AU747" s="159" t="s">
        <v>206</v>
      </c>
      <c r="AV747" s="13" t="s">
        <v>191</v>
      </c>
      <c r="AW747" s="13" t="s">
        <v>31</v>
      </c>
      <c r="AX747" s="13" t="s">
        <v>76</v>
      </c>
      <c r="AY747" s="159" t="s">
        <v>184</v>
      </c>
    </row>
    <row r="748" spans="2:65" s="12" customFormat="1">
      <c r="B748" s="151"/>
      <c r="D748" s="145" t="s">
        <v>197</v>
      </c>
      <c r="F748" s="153" t="s">
        <v>986</v>
      </c>
      <c r="H748" s="154">
        <v>97.68</v>
      </c>
      <c r="I748" s="155"/>
      <c r="L748" s="151"/>
      <c r="M748" s="156"/>
      <c r="T748" s="157"/>
      <c r="AT748" s="152" t="s">
        <v>197</v>
      </c>
      <c r="AU748" s="152" t="s">
        <v>206</v>
      </c>
      <c r="AV748" s="12" t="s">
        <v>78</v>
      </c>
      <c r="AW748" s="12" t="s">
        <v>4</v>
      </c>
      <c r="AX748" s="12" t="s">
        <v>76</v>
      </c>
      <c r="AY748" s="152" t="s">
        <v>184</v>
      </c>
    </row>
    <row r="749" spans="2:65" s="1" customFormat="1" ht="24.2" customHeight="1">
      <c r="B749" s="33"/>
      <c r="C749" s="171" t="s">
        <v>987</v>
      </c>
      <c r="D749" s="171" t="s">
        <v>557</v>
      </c>
      <c r="E749" s="172" t="s">
        <v>988</v>
      </c>
      <c r="F749" s="173" t="s">
        <v>989</v>
      </c>
      <c r="G749" s="174" t="s">
        <v>328</v>
      </c>
      <c r="H749" s="175">
        <v>41.744999999999997</v>
      </c>
      <c r="I749" s="176"/>
      <c r="J749" s="177">
        <f>ROUND(I749*H749,2)</f>
        <v>0</v>
      </c>
      <c r="K749" s="173" t="s">
        <v>190</v>
      </c>
      <c r="L749" s="178"/>
      <c r="M749" s="179" t="s">
        <v>19</v>
      </c>
      <c r="N749" s="180" t="s">
        <v>40</v>
      </c>
      <c r="P749" s="141">
        <f>O749*H749</f>
        <v>0</v>
      </c>
      <c r="Q749" s="141">
        <v>5.9999999999999995E-4</v>
      </c>
      <c r="R749" s="141">
        <f>Q749*H749</f>
        <v>2.5046999999999996E-2</v>
      </c>
      <c r="S749" s="141">
        <v>0</v>
      </c>
      <c r="T749" s="142">
        <f>S749*H749</f>
        <v>0</v>
      </c>
      <c r="AR749" s="143" t="s">
        <v>238</v>
      </c>
      <c r="AT749" s="143" t="s">
        <v>557</v>
      </c>
      <c r="AU749" s="143" t="s">
        <v>206</v>
      </c>
      <c r="AY749" s="18" t="s">
        <v>184</v>
      </c>
      <c r="BE749" s="144">
        <f>IF(N749="základní",J749,0)</f>
        <v>0</v>
      </c>
      <c r="BF749" s="144">
        <f>IF(N749="snížená",J749,0)</f>
        <v>0</v>
      </c>
      <c r="BG749" s="144">
        <f>IF(N749="zákl. přenesená",J749,0)</f>
        <v>0</v>
      </c>
      <c r="BH749" s="144">
        <f>IF(N749="sníž. přenesená",J749,0)</f>
        <v>0</v>
      </c>
      <c r="BI749" s="144">
        <f>IF(N749="nulová",J749,0)</f>
        <v>0</v>
      </c>
      <c r="BJ749" s="18" t="s">
        <v>76</v>
      </c>
      <c r="BK749" s="144">
        <f>ROUND(I749*H749,2)</f>
        <v>0</v>
      </c>
      <c r="BL749" s="18" t="s">
        <v>191</v>
      </c>
      <c r="BM749" s="143" t="s">
        <v>990</v>
      </c>
    </row>
    <row r="750" spans="2:65" s="1" customFormat="1">
      <c r="B750" s="33"/>
      <c r="D750" s="145" t="s">
        <v>193</v>
      </c>
      <c r="F750" s="146" t="s">
        <v>989</v>
      </c>
      <c r="I750" s="147"/>
      <c r="L750" s="33"/>
      <c r="M750" s="148"/>
      <c r="T750" s="54"/>
      <c r="AT750" s="18" t="s">
        <v>193</v>
      </c>
      <c r="AU750" s="18" t="s">
        <v>206</v>
      </c>
    </row>
    <row r="751" spans="2:65" s="12" customFormat="1">
      <c r="B751" s="151"/>
      <c r="D751" s="145" t="s">
        <v>197</v>
      </c>
      <c r="E751" s="152" t="s">
        <v>19</v>
      </c>
      <c r="F751" s="153" t="s">
        <v>991</v>
      </c>
      <c r="H751" s="154">
        <v>37.950000000000003</v>
      </c>
      <c r="I751" s="155"/>
      <c r="L751" s="151"/>
      <c r="M751" s="156"/>
      <c r="T751" s="157"/>
      <c r="AT751" s="152" t="s">
        <v>197</v>
      </c>
      <c r="AU751" s="152" t="s">
        <v>206</v>
      </c>
      <c r="AV751" s="12" t="s">
        <v>78</v>
      </c>
      <c r="AW751" s="12" t="s">
        <v>31</v>
      </c>
      <c r="AX751" s="12" t="s">
        <v>76</v>
      </c>
      <c r="AY751" s="152" t="s">
        <v>184</v>
      </c>
    </row>
    <row r="752" spans="2:65" s="12" customFormat="1">
      <c r="B752" s="151"/>
      <c r="D752" s="145" t="s">
        <v>197</v>
      </c>
      <c r="F752" s="153" t="s">
        <v>992</v>
      </c>
      <c r="H752" s="154">
        <v>41.744999999999997</v>
      </c>
      <c r="I752" s="155"/>
      <c r="L752" s="151"/>
      <c r="M752" s="156"/>
      <c r="T752" s="157"/>
      <c r="AT752" s="152" t="s">
        <v>197</v>
      </c>
      <c r="AU752" s="152" t="s">
        <v>206</v>
      </c>
      <c r="AV752" s="12" t="s">
        <v>78</v>
      </c>
      <c r="AW752" s="12" t="s">
        <v>4</v>
      </c>
      <c r="AX752" s="12" t="s">
        <v>76</v>
      </c>
      <c r="AY752" s="152" t="s">
        <v>184</v>
      </c>
    </row>
    <row r="753" spans="2:65" s="1" customFormat="1" ht="24.2" customHeight="1">
      <c r="B753" s="33"/>
      <c r="C753" s="171" t="s">
        <v>993</v>
      </c>
      <c r="D753" s="171" t="s">
        <v>557</v>
      </c>
      <c r="E753" s="172" t="s">
        <v>973</v>
      </c>
      <c r="F753" s="173" t="s">
        <v>974</v>
      </c>
      <c r="G753" s="174" t="s">
        <v>328</v>
      </c>
      <c r="H753" s="175">
        <v>22.77</v>
      </c>
      <c r="I753" s="176"/>
      <c r="J753" s="177">
        <f>ROUND(I753*H753,2)</f>
        <v>0</v>
      </c>
      <c r="K753" s="173" t="s">
        <v>190</v>
      </c>
      <c r="L753" s="178"/>
      <c r="M753" s="179" t="s">
        <v>19</v>
      </c>
      <c r="N753" s="180" t="s">
        <v>40</v>
      </c>
      <c r="P753" s="141">
        <f>O753*H753</f>
        <v>0</v>
      </c>
      <c r="Q753" s="141">
        <v>3.0000000000000001E-5</v>
      </c>
      <c r="R753" s="141">
        <f>Q753*H753</f>
        <v>6.8309999999999996E-4</v>
      </c>
      <c r="S753" s="141">
        <v>0</v>
      </c>
      <c r="T753" s="142">
        <f>S753*H753</f>
        <v>0</v>
      </c>
      <c r="AR753" s="143" t="s">
        <v>238</v>
      </c>
      <c r="AT753" s="143" t="s">
        <v>557</v>
      </c>
      <c r="AU753" s="143" t="s">
        <v>206</v>
      </c>
      <c r="AY753" s="18" t="s">
        <v>184</v>
      </c>
      <c r="BE753" s="144">
        <f>IF(N753="základní",J753,0)</f>
        <v>0</v>
      </c>
      <c r="BF753" s="144">
        <f>IF(N753="snížená",J753,0)</f>
        <v>0</v>
      </c>
      <c r="BG753" s="144">
        <f>IF(N753="zákl. přenesená",J753,0)</f>
        <v>0</v>
      </c>
      <c r="BH753" s="144">
        <f>IF(N753="sníž. přenesená",J753,0)</f>
        <v>0</v>
      </c>
      <c r="BI753" s="144">
        <f>IF(N753="nulová",J753,0)</f>
        <v>0</v>
      </c>
      <c r="BJ753" s="18" t="s">
        <v>76</v>
      </c>
      <c r="BK753" s="144">
        <f>ROUND(I753*H753,2)</f>
        <v>0</v>
      </c>
      <c r="BL753" s="18" t="s">
        <v>191</v>
      </c>
      <c r="BM753" s="143" t="s">
        <v>994</v>
      </c>
    </row>
    <row r="754" spans="2:65" s="1" customFormat="1" ht="19.5">
      <c r="B754" s="33"/>
      <c r="D754" s="145" t="s">
        <v>193</v>
      </c>
      <c r="F754" s="146" t="s">
        <v>974</v>
      </c>
      <c r="I754" s="147"/>
      <c r="L754" s="33"/>
      <c r="M754" s="148"/>
      <c r="T754" s="54"/>
      <c r="AT754" s="18" t="s">
        <v>193</v>
      </c>
      <c r="AU754" s="18" t="s">
        <v>206</v>
      </c>
    </row>
    <row r="755" spans="2:65" s="12" customFormat="1">
      <c r="B755" s="151"/>
      <c r="D755" s="145" t="s">
        <v>197</v>
      </c>
      <c r="E755" s="152" t="s">
        <v>19</v>
      </c>
      <c r="F755" s="153" t="s">
        <v>910</v>
      </c>
      <c r="H755" s="154">
        <v>20.7</v>
      </c>
      <c r="I755" s="155"/>
      <c r="L755" s="151"/>
      <c r="M755" s="156"/>
      <c r="T755" s="157"/>
      <c r="AT755" s="152" t="s">
        <v>197</v>
      </c>
      <c r="AU755" s="152" t="s">
        <v>206</v>
      </c>
      <c r="AV755" s="12" t="s">
        <v>78</v>
      </c>
      <c r="AW755" s="12" t="s">
        <v>31</v>
      </c>
      <c r="AX755" s="12" t="s">
        <v>76</v>
      </c>
      <c r="AY755" s="152" t="s">
        <v>184</v>
      </c>
    </row>
    <row r="756" spans="2:65" s="12" customFormat="1">
      <c r="B756" s="151"/>
      <c r="D756" s="145" t="s">
        <v>197</v>
      </c>
      <c r="F756" s="153" t="s">
        <v>995</v>
      </c>
      <c r="H756" s="154">
        <v>22.77</v>
      </c>
      <c r="I756" s="155"/>
      <c r="L756" s="151"/>
      <c r="M756" s="156"/>
      <c r="T756" s="157"/>
      <c r="AT756" s="152" t="s">
        <v>197</v>
      </c>
      <c r="AU756" s="152" t="s">
        <v>206</v>
      </c>
      <c r="AV756" s="12" t="s">
        <v>78</v>
      </c>
      <c r="AW756" s="12" t="s">
        <v>4</v>
      </c>
      <c r="AX756" s="12" t="s">
        <v>76</v>
      </c>
      <c r="AY756" s="152" t="s">
        <v>184</v>
      </c>
    </row>
    <row r="757" spans="2:65" s="11" customFormat="1" ht="20.85" customHeight="1">
      <c r="B757" s="120"/>
      <c r="D757" s="121" t="s">
        <v>68</v>
      </c>
      <c r="E757" s="130" t="s">
        <v>656</v>
      </c>
      <c r="F757" s="130" t="s">
        <v>996</v>
      </c>
      <c r="I757" s="123"/>
      <c r="J757" s="131">
        <f>BK757</f>
        <v>0</v>
      </c>
      <c r="L757" s="120"/>
      <c r="M757" s="125"/>
      <c r="P757" s="126">
        <f>SUM(P758:P815)</f>
        <v>0</v>
      </c>
      <c r="R757" s="126">
        <f>SUM(R758:R815)</f>
        <v>86.536974319999985</v>
      </c>
      <c r="T757" s="127">
        <f>SUM(T758:T815)</f>
        <v>0</v>
      </c>
      <c r="AR757" s="121" t="s">
        <v>76</v>
      </c>
      <c r="AT757" s="128" t="s">
        <v>68</v>
      </c>
      <c r="AU757" s="128" t="s">
        <v>78</v>
      </c>
      <c r="AY757" s="121" t="s">
        <v>184</v>
      </c>
      <c r="BK757" s="129">
        <f>SUM(BK758:BK815)</f>
        <v>0</v>
      </c>
    </row>
    <row r="758" spans="2:65" s="1" customFormat="1" ht="33" customHeight="1">
      <c r="B758" s="33"/>
      <c r="C758" s="132" t="s">
        <v>997</v>
      </c>
      <c r="D758" s="132" t="s">
        <v>186</v>
      </c>
      <c r="E758" s="133" t="s">
        <v>998</v>
      </c>
      <c r="F758" s="134" t="s">
        <v>999</v>
      </c>
      <c r="G758" s="135" t="s">
        <v>189</v>
      </c>
      <c r="H758" s="136">
        <v>6.048</v>
      </c>
      <c r="I758" s="137"/>
      <c r="J758" s="138">
        <f>ROUND(I758*H758,2)</f>
        <v>0</v>
      </c>
      <c r="K758" s="134" t="s">
        <v>190</v>
      </c>
      <c r="L758" s="33"/>
      <c r="M758" s="139" t="s">
        <v>19</v>
      </c>
      <c r="N758" s="140" t="s">
        <v>40</v>
      </c>
      <c r="P758" s="141">
        <f>O758*H758</f>
        <v>0</v>
      </c>
      <c r="Q758" s="141">
        <v>2.3010199999999998</v>
      </c>
      <c r="R758" s="141">
        <f>Q758*H758</f>
        <v>13.916568959999999</v>
      </c>
      <c r="S758" s="141">
        <v>0</v>
      </c>
      <c r="T758" s="142">
        <f>S758*H758</f>
        <v>0</v>
      </c>
      <c r="AR758" s="143" t="s">
        <v>191</v>
      </c>
      <c r="AT758" s="143" t="s">
        <v>186</v>
      </c>
      <c r="AU758" s="143" t="s">
        <v>206</v>
      </c>
      <c r="AY758" s="18" t="s">
        <v>184</v>
      </c>
      <c r="BE758" s="144">
        <f>IF(N758="základní",J758,0)</f>
        <v>0</v>
      </c>
      <c r="BF758" s="144">
        <f>IF(N758="snížená",J758,0)</f>
        <v>0</v>
      </c>
      <c r="BG758" s="144">
        <f>IF(N758="zákl. přenesená",J758,0)</f>
        <v>0</v>
      </c>
      <c r="BH758" s="144">
        <f>IF(N758="sníž. přenesená",J758,0)</f>
        <v>0</v>
      </c>
      <c r="BI758" s="144">
        <f>IF(N758="nulová",J758,0)</f>
        <v>0</v>
      </c>
      <c r="BJ758" s="18" t="s">
        <v>76</v>
      </c>
      <c r="BK758" s="144">
        <f>ROUND(I758*H758,2)</f>
        <v>0</v>
      </c>
      <c r="BL758" s="18" t="s">
        <v>191</v>
      </c>
      <c r="BM758" s="143" t="s">
        <v>1000</v>
      </c>
    </row>
    <row r="759" spans="2:65" s="1" customFormat="1" ht="19.5">
      <c r="B759" s="33"/>
      <c r="D759" s="145" t="s">
        <v>193</v>
      </c>
      <c r="F759" s="146" t="s">
        <v>1001</v>
      </c>
      <c r="I759" s="147"/>
      <c r="L759" s="33"/>
      <c r="M759" s="148"/>
      <c r="T759" s="54"/>
      <c r="AT759" s="18" t="s">
        <v>193</v>
      </c>
      <c r="AU759" s="18" t="s">
        <v>206</v>
      </c>
    </row>
    <row r="760" spans="2:65" s="1" customFormat="1">
      <c r="B760" s="33"/>
      <c r="D760" s="149" t="s">
        <v>195</v>
      </c>
      <c r="F760" s="150" t="s">
        <v>1002</v>
      </c>
      <c r="I760" s="147"/>
      <c r="L760" s="33"/>
      <c r="M760" s="148"/>
      <c r="T760" s="54"/>
      <c r="AT760" s="18" t="s">
        <v>195</v>
      </c>
      <c r="AU760" s="18" t="s">
        <v>206</v>
      </c>
    </row>
    <row r="761" spans="2:65" s="12" customFormat="1">
      <c r="B761" s="151"/>
      <c r="D761" s="145" t="s">
        <v>197</v>
      </c>
      <c r="E761" s="152" t="s">
        <v>19</v>
      </c>
      <c r="F761" s="153" t="s">
        <v>1003</v>
      </c>
      <c r="H761" s="154">
        <v>6.048</v>
      </c>
      <c r="I761" s="155"/>
      <c r="L761" s="151"/>
      <c r="M761" s="156"/>
      <c r="T761" s="157"/>
      <c r="AT761" s="152" t="s">
        <v>197</v>
      </c>
      <c r="AU761" s="152" t="s">
        <v>206</v>
      </c>
      <c r="AV761" s="12" t="s">
        <v>78</v>
      </c>
      <c r="AW761" s="12" t="s">
        <v>31</v>
      </c>
      <c r="AX761" s="12" t="s">
        <v>76</v>
      </c>
      <c r="AY761" s="152" t="s">
        <v>184</v>
      </c>
    </row>
    <row r="762" spans="2:65" s="1" customFormat="1" ht="33" customHeight="1">
      <c r="B762" s="33"/>
      <c r="C762" s="132" t="s">
        <v>1004</v>
      </c>
      <c r="D762" s="132" t="s">
        <v>186</v>
      </c>
      <c r="E762" s="133" t="s">
        <v>1005</v>
      </c>
      <c r="F762" s="134" t="s">
        <v>1006</v>
      </c>
      <c r="G762" s="135" t="s">
        <v>189</v>
      </c>
      <c r="H762" s="136">
        <v>2.1920000000000002</v>
      </c>
      <c r="I762" s="137"/>
      <c r="J762" s="138">
        <f>ROUND(I762*H762,2)</f>
        <v>0</v>
      </c>
      <c r="K762" s="134" t="s">
        <v>190</v>
      </c>
      <c r="L762" s="33"/>
      <c r="M762" s="139" t="s">
        <v>19</v>
      </c>
      <c r="N762" s="140" t="s">
        <v>40</v>
      </c>
      <c r="P762" s="141">
        <f>O762*H762</f>
        <v>0</v>
      </c>
      <c r="Q762" s="141">
        <v>2.5018699999999998</v>
      </c>
      <c r="R762" s="141">
        <f>Q762*H762</f>
        <v>5.4840990400000003</v>
      </c>
      <c r="S762" s="141">
        <v>0</v>
      </c>
      <c r="T762" s="142">
        <f>S762*H762</f>
        <v>0</v>
      </c>
      <c r="AR762" s="143" t="s">
        <v>191</v>
      </c>
      <c r="AT762" s="143" t="s">
        <v>186</v>
      </c>
      <c r="AU762" s="143" t="s">
        <v>206</v>
      </c>
      <c r="AY762" s="18" t="s">
        <v>184</v>
      </c>
      <c r="BE762" s="144">
        <f>IF(N762="základní",J762,0)</f>
        <v>0</v>
      </c>
      <c r="BF762" s="144">
        <f>IF(N762="snížená",J762,0)</f>
        <v>0</v>
      </c>
      <c r="BG762" s="144">
        <f>IF(N762="zákl. přenesená",J762,0)</f>
        <v>0</v>
      </c>
      <c r="BH762" s="144">
        <f>IF(N762="sníž. přenesená",J762,0)</f>
        <v>0</v>
      </c>
      <c r="BI762" s="144">
        <f>IF(N762="nulová",J762,0)</f>
        <v>0</v>
      </c>
      <c r="BJ762" s="18" t="s">
        <v>76</v>
      </c>
      <c r="BK762" s="144">
        <f>ROUND(I762*H762,2)</f>
        <v>0</v>
      </c>
      <c r="BL762" s="18" t="s">
        <v>191</v>
      </c>
      <c r="BM762" s="143" t="s">
        <v>1007</v>
      </c>
    </row>
    <row r="763" spans="2:65" s="1" customFormat="1" ht="19.5">
      <c r="B763" s="33"/>
      <c r="D763" s="145" t="s">
        <v>193</v>
      </c>
      <c r="F763" s="146" t="s">
        <v>1008</v>
      </c>
      <c r="I763" s="147"/>
      <c r="L763" s="33"/>
      <c r="M763" s="148"/>
      <c r="T763" s="54"/>
      <c r="AT763" s="18" t="s">
        <v>193</v>
      </c>
      <c r="AU763" s="18" t="s">
        <v>206</v>
      </c>
    </row>
    <row r="764" spans="2:65" s="1" customFormat="1">
      <c r="B764" s="33"/>
      <c r="D764" s="149" t="s">
        <v>195</v>
      </c>
      <c r="F764" s="150" t="s">
        <v>1009</v>
      </c>
      <c r="I764" s="147"/>
      <c r="L764" s="33"/>
      <c r="M764" s="148"/>
      <c r="T764" s="54"/>
      <c r="AT764" s="18" t="s">
        <v>195</v>
      </c>
      <c r="AU764" s="18" t="s">
        <v>206</v>
      </c>
    </row>
    <row r="765" spans="2:65" s="12" customFormat="1">
      <c r="B765" s="151"/>
      <c r="D765" s="145" t="s">
        <v>197</v>
      </c>
      <c r="E765" s="152" t="s">
        <v>19</v>
      </c>
      <c r="F765" s="153" t="s">
        <v>1010</v>
      </c>
      <c r="H765" s="154">
        <v>2.1920000000000002</v>
      </c>
      <c r="I765" s="155"/>
      <c r="L765" s="151"/>
      <c r="M765" s="156"/>
      <c r="T765" s="157"/>
      <c r="AT765" s="152" t="s">
        <v>197</v>
      </c>
      <c r="AU765" s="152" t="s">
        <v>206</v>
      </c>
      <c r="AV765" s="12" t="s">
        <v>78</v>
      </c>
      <c r="AW765" s="12" t="s">
        <v>31</v>
      </c>
      <c r="AX765" s="12" t="s">
        <v>76</v>
      </c>
      <c r="AY765" s="152" t="s">
        <v>184</v>
      </c>
    </row>
    <row r="766" spans="2:65" s="1" customFormat="1" ht="33" customHeight="1">
      <c r="B766" s="33"/>
      <c r="C766" s="132" t="s">
        <v>1011</v>
      </c>
      <c r="D766" s="132" t="s">
        <v>186</v>
      </c>
      <c r="E766" s="133" t="s">
        <v>1012</v>
      </c>
      <c r="F766" s="134" t="s">
        <v>1013</v>
      </c>
      <c r="G766" s="135" t="s">
        <v>189</v>
      </c>
      <c r="H766" s="136">
        <v>1.944</v>
      </c>
      <c r="I766" s="137"/>
      <c r="J766" s="138">
        <f>ROUND(I766*H766,2)</f>
        <v>0</v>
      </c>
      <c r="K766" s="134" t="s">
        <v>190</v>
      </c>
      <c r="L766" s="33"/>
      <c r="M766" s="139" t="s">
        <v>19</v>
      </c>
      <c r="N766" s="140" t="s">
        <v>40</v>
      </c>
      <c r="P766" s="141">
        <f>O766*H766</f>
        <v>0</v>
      </c>
      <c r="Q766" s="141">
        <v>2.3010199999999998</v>
      </c>
      <c r="R766" s="141">
        <f>Q766*H766</f>
        <v>4.4731828799999995</v>
      </c>
      <c r="S766" s="141">
        <v>0</v>
      </c>
      <c r="T766" s="142">
        <f>S766*H766</f>
        <v>0</v>
      </c>
      <c r="AR766" s="143" t="s">
        <v>191</v>
      </c>
      <c r="AT766" s="143" t="s">
        <v>186</v>
      </c>
      <c r="AU766" s="143" t="s">
        <v>206</v>
      </c>
      <c r="AY766" s="18" t="s">
        <v>184</v>
      </c>
      <c r="BE766" s="144">
        <f>IF(N766="základní",J766,0)</f>
        <v>0</v>
      </c>
      <c r="BF766" s="144">
        <f>IF(N766="snížená",J766,0)</f>
        <v>0</v>
      </c>
      <c r="BG766" s="144">
        <f>IF(N766="zákl. přenesená",J766,0)</f>
        <v>0</v>
      </c>
      <c r="BH766" s="144">
        <f>IF(N766="sníž. přenesená",J766,0)</f>
        <v>0</v>
      </c>
      <c r="BI766" s="144">
        <f>IF(N766="nulová",J766,0)</f>
        <v>0</v>
      </c>
      <c r="BJ766" s="18" t="s">
        <v>76</v>
      </c>
      <c r="BK766" s="144">
        <f>ROUND(I766*H766,2)</f>
        <v>0</v>
      </c>
      <c r="BL766" s="18" t="s">
        <v>191</v>
      </c>
      <c r="BM766" s="143" t="s">
        <v>1014</v>
      </c>
    </row>
    <row r="767" spans="2:65" s="1" customFormat="1" ht="19.5">
      <c r="B767" s="33"/>
      <c r="D767" s="145" t="s">
        <v>193</v>
      </c>
      <c r="F767" s="146" t="s">
        <v>1015</v>
      </c>
      <c r="I767" s="147"/>
      <c r="L767" s="33"/>
      <c r="M767" s="148"/>
      <c r="T767" s="54"/>
      <c r="AT767" s="18" t="s">
        <v>193</v>
      </c>
      <c r="AU767" s="18" t="s">
        <v>206</v>
      </c>
    </row>
    <row r="768" spans="2:65" s="1" customFormat="1">
      <c r="B768" s="33"/>
      <c r="D768" s="149" t="s">
        <v>195</v>
      </c>
      <c r="F768" s="150" t="s">
        <v>1016</v>
      </c>
      <c r="I768" s="147"/>
      <c r="L768" s="33"/>
      <c r="M768" s="148"/>
      <c r="T768" s="54"/>
      <c r="AT768" s="18" t="s">
        <v>195</v>
      </c>
      <c r="AU768" s="18" t="s">
        <v>206</v>
      </c>
    </row>
    <row r="769" spans="2:65" s="12" customFormat="1">
      <c r="B769" s="151"/>
      <c r="D769" s="145" t="s">
        <v>197</v>
      </c>
      <c r="E769" s="152" t="s">
        <v>19</v>
      </c>
      <c r="F769" s="153" t="s">
        <v>1017</v>
      </c>
      <c r="H769" s="154">
        <v>1.944</v>
      </c>
      <c r="I769" s="155"/>
      <c r="L769" s="151"/>
      <c r="M769" s="156"/>
      <c r="T769" s="157"/>
      <c r="AT769" s="152" t="s">
        <v>197</v>
      </c>
      <c r="AU769" s="152" t="s">
        <v>206</v>
      </c>
      <c r="AV769" s="12" t="s">
        <v>78</v>
      </c>
      <c r="AW769" s="12" t="s">
        <v>31</v>
      </c>
      <c r="AX769" s="12" t="s">
        <v>76</v>
      </c>
      <c r="AY769" s="152" t="s">
        <v>184</v>
      </c>
    </row>
    <row r="770" spans="2:65" s="1" customFormat="1" ht="33" customHeight="1">
      <c r="B770" s="33"/>
      <c r="C770" s="132" t="s">
        <v>1018</v>
      </c>
      <c r="D770" s="132" t="s">
        <v>186</v>
      </c>
      <c r="E770" s="133" t="s">
        <v>1019</v>
      </c>
      <c r="F770" s="134" t="s">
        <v>1020</v>
      </c>
      <c r="G770" s="135" t="s">
        <v>189</v>
      </c>
      <c r="H770" s="136">
        <v>5.0199999999999996</v>
      </c>
      <c r="I770" s="137"/>
      <c r="J770" s="138">
        <f>ROUND(I770*H770,2)</f>
        <v>0</v>
      </c>
      <c r="K770" s="134" t="s">
        <v>190</v>
      </c>
      <c r="L770" s="33"/>
      <c r="M770" s="139" t="s">
        <v>19</v>
      </c>
      <c r="N770" s="140" t="s">
        <v>40</v>
      </c>
      <c r="P770" s="141">
        <f>O770*H770</f>
        <v>0</v>
      </c>
      <c r="Q770" s="141">
        <v>2.5018699999999998</v>
      </c>
      <c r="R770" s="141">
        <f>Q770*H770</f>
        <v>12.559387399999999</v>
      </c>
      <c r="S770" s="141">
        <v>0</v>
      </c>
      <c r="T770" s="142">
        <f>S770*H770</f>
        <v>0</v>
      </c>
      <c r="AR770" s="143" t="s">
        <v>191</v>
      </c>
      <c r="AT770" s="143" t="s">
        <v>186</v>
      </c>
      <c r="AU770" s="143" t="s">
        <v>206</v>
      </c>
      <c r="AY770" s="18" t="s">
        <v>184</v>
      </c>
      <c r="BE770" s="144">
        <f>IF(N770="základní",J770,0)</f>
        <v>0</v>
      </c>
      <c r="BF770" s="144">
        <f>IF(N770="snížená",J770,0)</f>
        <v>0</v>
      </c>
      <c r="BG770" s="144">
        <f>IF(N770="zákl. přenesená",J770,0)</f>
        <v>0</v>
      </c>
      <c r="BH770" s="144">
        <f>IF(N770="sníž. přenesená",J770,0)</f>
        <v>0</v>
      </c>
      <c r="BI770" s="144">
        <f>IF(N770="nulová",J770,0)</f>
        <v>0</v>
      </c>
      <c r="BJ770" s="18" t="s">
        <v>76</v>
      </c>
      <c r="BK770" s="144">
        <f>ROUND(I770*H770,2)</f>
        <v>0</v>
      </c>
      <c r="BL770" s="18" t="s">
        <v>191</v>
      </c>
      <c r="BM770" s="143" t="s">
        <v>1021</v>
      </c>
    </row>
    <row r="771" spans="2:65" s="1" customFormat="1" ht="19.5">
      <c r="B771" s="33"/>
      <c r="D771" s="145" t="s">
        <v>193</v>
      </c>
      <c r="F771" s="146" t="s">
        <v>1022</v>
      </c>
      <c r="I771" s="147"/>
      <c r="L771" s="33"/>
      <c r="M771" s="148"/>
      <c r="T771" s="54"/>
      <c r="AT771" s="18" t="s">
        <v>193</v>
      </c>
      <c r="AU771" s="18" t="s">
        <v>206</v>
      </c>
    </row>
    <row r="772" spans="2:65" s="1" customFormat="1">
      <c r="B772" s="33"/>
      <c r="D772" s="149" t="s">
        <v>195</v>
      </c>
      <c r="F772" s="150" t="s">
        <v>1023</v>
      </c>
      <c r="I772" s="147"/>
      <c r="L772" s="33"/>
      <c r="M772" s="148"/>
      <c r="T772" s="54"/>
      <c r="AT772" s="18" t="s">
        <v>195</v>
      </c>
      <c r="AU772" s="18" t="s">
        <v>206</v>
      </c>
    </row>
    <row r="773" spans="2:65" s="12" customFormat="1">
      <c r="B773" s="151"/>
      <c r="D773" s="145" t="s">
        <v>197</v>
      </c>
      <c r="E773" s="152" t="s">
        <v>19</v>
      </c>
      <c r="F773" s="153" t="s">
        <v>1024</v>
      </c>
      <c r="H773" s="154">
        <v>5.0199999999999996</v>
      </c>
      <c r="I773" s="155"/>
      <c r="L773" s="151"/>
      <c r="M773" s="156"/>
      <c r="T773" s="157"/>
      <c r="AT773" s="152" t="s">
        <v>197</v>
      </c>
      <c r="AU773" s="152" t="s">
        <v>206</v>
      </c>
      <c r="AV773" s="12" t="s">
        <v>78</v>
      </c>
      <c r="AW773" s="12" t="s">
        <v>31</v>
      </c>
      <c r="AX773" s="12" t="s">
        <v>76</v>
      </c>
      <c r="AY773" s="152" t="s">
        <v>184</v>
      </c>
    </row>
    <row r="774" spans="2:65" s="1" customFormat="1" ht="33" customHeight="1">
      <c r="B774" s="33"/>
      <c r="C774" s="132" t="s">
        <v>1025</v>
      </c>
      <c r="D774" s="132" t="s">
        <v>186</v>
      </c>
      <c r="E774" s="133" t="s">
        <v>1026</v>
      </c>
      <c r="F774" s="134" t="s">
        <v>1027</v>
      </c>
      <c r="G774" s="135" t="s">
        <v>189</v>
      </c>
      <c r="H774" s="136">
        <v>19.66</v>
      </c>
      <c r="I774" s="137"/>
      <c r="J774" s="138">
        <f>ROUND(I774*H774,2)</f>
        <v>0</v>
      </c>
      <c r="K774" s="134" t="s">
        <v>190</v>
      </c>
      <c r="L774" s="33"/>
      <c r="M774" s="139" t="s">
        <v>19</v>
      </c>
      <c r="N774" s="140" t="s">
        <v>40</v>
      </c>
      <c r="P774" s="141">
        <f>O774*H774</f>
        <v>0</v>
      </c>
      <c r="Q774" s="141">
        <v>2.5018699999999998</v>
      </c>
      <c r="R774" s="141">
        <f>Q774*H774</f>
        <v>49.186764199999999</v>
      </c>
      <c r="S774" s="141">
        <v>0</v>
      </c>
      <c r="T774" s="142">
        <f>S774*H774</f>
        <v>0</v>
      </c>
      <c r="AR774" s="143" t="s">
        <v>191</v>
      </c>
      <c r="AT774" s="143" t="s">
        <v>186</v>
      </c>
      <c r="AU774" s="143" t="s">
        <v>206</v>
      </c>
      <c r="AY774" s="18" t="s">
        <v>184</v>
      </c>
      <c r="BE774" s="144">
        <f>IF(N774="základní",J774,0)</f>
        <v>0</v>
      </c>
      <c r="BF774" s="144">
        <f>IF(N774="snížená",J774,0)</f>
        <v>0</v>
      </c>
      <c r="BG774" s="144">
        <f>IF(N774="zákl. přenesená",J774,0)</f>
        <v>0</v>
      </c>
      <c r="BH774" s="144">
        <f>IF(N774="sníž. přenesená",J774,0)</f>
        <v>0</v>
      </c>
      <c r="BI774" s="144">
        <f>IF(N774="nulová",J774,0)</f>
        <v>0</v>
      </c>
      <c r="BJ774" s="18" t="s">
        <v>76</v>
      </c>
      <c r="BK774" s="144">
        <f>ROUND(I774*H774,2)</f>
        <v>0</v>
      </c>
      <c r="BL774" s="18" t="s">
        <v>191</v>
      </c>
      <c r="BM774" s="143" t="s">
        <v>1028</v>
      </c>
    </row>
    <row r="775" spans="2:65" s="1" customFormat="1" ht="19.5">
      <c r="B775" s="33"/>
      <c r="D775" s="145" t="s">
        <v>193</v>
      </c>
      <c r="F775" s="146" t="s">
        <v>1029</v>
      </c>
      <c r="I775" s="147"/>
      <c r="L775" s="33"/>
      <c r="M775" s="148"/>
      <c r="T775" s="54"/>
      <c r="AT775" s="18" t="s">
        <v>193</v>
      </c>
      <c r="AU775" s="18" t="s">
        <v>206</v>
      </c>
    </row>
    <row r="776" spans="2:65" s="1" customFormat="1">
      <c r="B776" s="33"/>
      <c r="D776" s="149" t="s">
        <v>195</v>
      </c>
      <c r="F776" s="150" t="s">
        <v>1030</v>
      </c>
      <c r="I776" s="147"/>
      <c r="L776" s="33"/>
      <c r="M776" s="148"/>
      <c r="T776" s="54"/>
      <c r="AT776" s="18" t="s">
        <v>195</v>
      </c>
      <c r="AU776" s="18" t="s">
        <v>206</v>
      </c>
    </row>
    <row r="777" spans="2:65" s="12" customFormat="1">
      <c r="B777" s="151"/>
      <c r="D777" s="145" t="s">
        <v>197</v>
      </c>
      <c r="E777" s="152" t="s">
        <v>19</v>
      </c>
      <c r="F777" s="153" t="s">
        <v>1031</v>
      </c>
      <c r="H777" s="154">
        <v>19.66</v>
      </c>
      <c r="I777" s="155"/>
      <c r="L777" s="151"/>
      <c r="M777" s="156"/>
      <c r="T777" s="157"/>
      <c r="AT777" s="152" t="s">
        <v>197</v>
      </c>
      <c r="AU777" s="152" t="s">
        <v>206</v>
      </c>
      <c r="AV777" s="12" t="s">
        <v>78</v>
      </c>
      <c r="AW777" s="12" t="s">
        <v>31</v>
      </c>
      <c r="AX777" s="12" t="s">
        <v>76</v>
      </c>
      <c r="AY777" s="152" t="s">
        <v>184</v>
      </c>
    </row>
    <row r="778" spans="2:65" s="1" customFormat="1" ht="24.2" customHeight="1">
      <c r="B778" s="33"/>
      <c r="C778" s="132" t="s">
        <v>1032</v>
      </c>
      <c r="D778" s="132" t="s">
        <v>186</v>
      </c>
      <c r="E778" s="133" t="s">
        <v>1033</v>
      </c>
      <c r="F778" s="134" t="s">
        <v>1034</v>
      </c>
      <c r="G778" s="135" t="s">
        <v>189</v>
      </c>
      <c r="H778" s="136">
        <v>0.06</v>
      </c>
      <c r="I778" s="137"/>
      <c r="J778" s="138">
        <f>ROUND(I778*H778,2)</f>
        <v>0</v>
      </c>
      <c r="K778" s="134" t="s">
        <v>190</v>
      </c>
      <c r="L778" s="33"/>
      <c r="M778" s="139" t="s">
        <v>19</v>
      </c>
      <c r="N778" s="140" t="s">
        <v>40</v>
      </c>
      <c r="P778" s="141">
        <f>O778*H778</f>
        <v>0</v>
      </c>
      <c r="Q778" s="141">
        <v>2.3010199999999998</v>
      </c>
      <c r="R778" s="141">
        <f>Q778*H778</f>
        <v>0.1380612</v>
      </c>
      <c r="S778" s="141">
        <v>0</v>
      </c>
      <c r="T778" s="142">
        <f>S778*H778</f>
        <v>0</v>
      </c>
      <c r="AR778" s="143" t="s">
        <v>191</v>
      </c>
      <c r="AT778" s="143" t="s">
        <v>186</v>
      </c>
      <c r="AU778" s="143" t="s">
        <v>206</v>
      </c>
      <c r="AY778" s="18" t="s">
        <v>184</v>
      </c>
      <c r="BE778" s="144">
        <f>IF(N778="základní",J778,0)</f>
        <v>0</v>
      </c>
      <c r="BF778" s="144">
        <f>IF(N778="snížená",J778,0)</f>
        <v>0</v>
      </c>
      <c r="BG778" s="144">
        <f>IF(N778="zákl. přenesená",J778,0)</f>
        <v>0</v>
      </c>
      <c r="BH778" s="144">
        <f>IF(N778="sníž. přenesená",J778,0)</f>
        <v>0</v>
      </c>
      <c r="BI778" s="144">
        <f>IF(N778="nulová",J778,0)</f>
        <v>0</v>
      </c>
      <c r="BJ778" s="18" t="s">
        <v>76</v>
      </c>
      <c r="BK778" s="144">
        <f>ROUND(I778*H778,2)</f>
        <v>0</v>
      </c>
      <c r="BL778" s="18" t="s">
        <v>191</v>
      </c>
      <c r="BM778" s="143" t="s">
        <v>1035</v>
      </c>
    </row>
    <row r="779" spans="2:65" s="1" customFormat="1" ht="19.5">
      <c r="B779" s="33"/>
      <c r="D779" s="145" t="s">
        <v>193</v>
      </c>
      <c r="F779" s="146" t="s">
        <v>1036</v>
      </c>
      <c r="I779" s="147"/>
      <c r="L779" s="33"/>
      <c r="M779" s="148"/>
      <c r="T779" s="54"/>
      <c r="AT779" s="18" t="s">
        <v>193</v>
      </c>
      <c r="AU779" s="18" t="s">
        <v>206</v>
      </c>
    </row>
    <row r="780" spans="2:65" s="1" customFormat="1">
      <c r="B780" s="33"/>
      <c r="D780" s="149" t="s">
        <v>195</v>
      </c>
      <c r="F780" s="150" t="s">
        <v>1037</v>
      </c>
      <c r="I780" s="147"/>
      <c r="L780" s="33"/>
      <c r="M780" s="148"/>
      <c r="T780" s="54"/>
      <c r="AT780" s="18" t="s">
        <v>195</v>
      </c>
      <c r="AU780" s="18" t="s">
        <v>206</v>
      </c>
    </row>
    <row r="781" spans="2:65" s="12" customFormat="1">
      <c r="B781" s="151"/>
      <c r="D781" s="145" t="s">
        <v>197</v>
      </c>
      <c r="E781" s="152" t="s">
        <v>19</v>
      </c>
      <c r="F781" s="153" t="s">
        <v>1038</v>
      </c>
      <c r="H781" s="154">
        <v>0.06</v>
      </c>
      <c r="I781" s="155"/>
      <c r="L781" s="151"/>
      <c r="M781" s="156"/>
      <c r="T781" s="157"/>
      <c r="AT781" s="152" t="s">
        <v>197</v>
      </c>
      <c r="AU781" s="152" t="s">
        <v>206</v>
      </c>
      <c r="AV781" s="12" t="s">
        <v>78</v>
      </c>
      <c r="AW781" s="12" t="s">
        <v>31</v>
      </c>
      <c r="AX781" s="12" t="s">
        <v>76</v>
      </c>
      <c r="AY781" s="152" t="s">
        <v>184</v>
      </c>
    </row>
    <row r="782" spans="2:65" s="1" customFormat="1" ht="24.2" customHeight="1">
      <c r="B782" s="33"/>
      <c r="C782" s="132" t="s">
        <v>1039</v>
      </c>
      <c r="D782" s="132" t="s">
        <v>186</v>
      </c>
      <c r="E782" s="133" t="s">
        <v>1040</v>
      </c>
      <c r="F782" s="134" t="s">
        <v>1041</v>
      </c>
      <c r="G782" s="135" t="s">
        <v>189</v>
      </c>
      <c r="H782" s="136">
        <v>8.25</v>
      </c>
      <c r="I782" s="137"/>
      <c r="J782" s="138">
        <f>ROUND(I782*H782,2)</f>
        <v>0</v>
      </c>
      <c r="K782" s="134" t="s">
        <v>190</v>
      </c>
      <c r="L782" s="33"/>
      <c r="M782" s="139" t="s">
        <v>19</v>
      </c>
      <c r="N782" s="140" t="s">
        <v>40</v>
      </c>
      <c r="P782" s="141">
        <f>O782*H782</f>
        <v>0</v>
      </c>
      <c r="Q782" s="141">
        <v>0</v>
      </c>
      <c r="R782" s="141">
        <f>Q782*H782</f>
        <v>0</v>
      </c>
      <c r="S782" s="141">
        <v>0</v>
      </c>
      <c r="T782" s="142">
        <f>S782*H782</f>
        <v>0</v>
      </c>
      <c r="AR782" s="143" t="s">
        <v>191</v>
      </c>
      <c r="AT782" s="143" t="s">
        <v>186</v>
      </c>
      <c r="AU782" s="143" t="s">
        <v>206</v>
      </c>
      <c r="AY782" s="18" t="s">
        <v>184</v>
      </c>
      <c r="BE782" s="144">
        <f>IF(N782="základní",J782,0)</f>
        <v>0</v>
      </c>
      <c r="BF782" s="144">
        <f>IF(N782="snížená",J782,0)</f>
        <v>0</v>
      </c>
      <c r="BG782" s="144">
        <f>IF(N782="zákl. přenesená",J782,0)</f>
        <v>0</v>
      </c>
      <c r="BH782" s="144">
        <f>IF(N782="sníž. přenesená",J782,0)</f>
        <v>0</v>
      </c>
      <c r="BI782" s="144">
        <f>IF(N782="nulová",J782,0)</f>
        <v>0</v>
      </c>
      <c r="BJ782" s="18" t="s">
        <v>76</v>
      </c>
      <c r="BK782" s="144">
        <f>ROUND(I782*H782,2)</f>
        <v>0</v>
      </c>
      <c r="BL782" s="18" t="s">
        <v>191</v>
      </c>
      <c r="BM782" s="143" t="s">
        <v>1042</v>
      </c>
    </row>
    <row r="783" spans="2:65" s="1" customFormat="1" ht="19.5">
      <c r="B783" s="33"/>
      <c r="D783" s="145" t="s">
        <v>193</v>
      </c>
      <c r="F783" s="146" t="s">
        <v>1043</v>
      </c>
      <c r="I783" s="147"/>
      <c r="L783" s="33"/>
      <c r="M783" s="148"/>
      <c r="T783" s="54"/>
      <c r="AT783" s="18" t="s">
        <v>193</v>
      </c>
      <c r="AU783" s="18" t="s">
        <v>206</v>
      </c>
    </row>
    <row r="784" spans="2:65" s="1" customFormat="1">
      <c r="B784" s="33"/>
      <c r="D784" s="149" t="s">
        <v>195</v>
      </c>
      <c r="F784" s="150" t="s">
        <v>1044</v>
      </c>
      <c r="I784" s="147"/>
      <c r="L784" s="33"/>
      <c r="M784" s="148"/>
      <c r="T784" s="54"/>
      <c r="AT784" s="18" t="s">
        <v>195</v>
      </c>
      <c r="AU784" s="18" t="s">
        <v>206</v>
      </c>
    </row>
    <row r="785" spans="2:65" s="12" customFormat="1">
      <c r="B785" s="151"/>
      <c r="D785" s="145" t="s">
        <v>197</v>
      </c>
      <c r="E785" s="152" t="s">
        <v>19</v>
      </c>
      <c r="F785" s="153" t="s">
        <v>1045</v>
      </c>
      <c r="H785" s="154">
        <v>8.25</v>
      </c>
      <c r="I785" s="155"/>
      <c r="L785" s="151"/>
      <c r="M785" s="156"/>
      <c r="T785" s="157"/>
      <c r="AT785" s="152" t="s">
        <v>197</v>
      </c>
      <c r="AU785" s="152" t="s">
        <v>206</v>
      </c>
      <c r="AV785" s="12" t="s">
        <v>78</v>
      </c>
      <c r="AW785" s="12" t="s">
        <v>31</v>
      </c>
      <c r="AX785" s="12" t="s">
        <v>76</v>
      </c>
      <c r="AY785" s="152" t="s">
        <v>184</v>
      </c>
    </row>
    <row r="786" spans="2:65" s="1" customFormat="1" ht="24.2" customHeight="1">
      <c r="B786" s="33"/>
      <c r="C786" s="132" t="s">
        <v>1046</v>
      </c>
      <c r="D786" s="132" t="s">
        <v>186</v>
      </c>
      <c r="E786" s="133" t="s">
        <v>1047</v>
      </c>
      <c r="F786" s="134" t="s">
        <v>1048</v>
      </c>
      <c r="G786" s="135" t="s">
        <v>189</v>
      </c>
      <c r="H786" s="136">
        <v>6.96</v>
      </c>
      <c r="I786" s="137"/>
      <c r="J786" s="138">
        <f>ROUND(I786*H786,2)</f>
        <v>0</v>
      </c>
      <c r="K786" s="134" t="s">
        <v>190</v>
      </c>
      <c r="L786" s="33"/>
      <c r="M786" s="139" t="s">
        <v>19</v>
      </c>
      <c r="N786" s="140" t="s">
        <v>40</v>
      </c>
      <c r="P786" s="141">
        <f>O786*H786</f>
        <v>0</v>
      </c>
      <c r="Q786" s="141">
        <v>0</v>
      </c>
      <c r="R786" s="141">
        <f>Q786*H786</f>
        <v>0</v>
      </c>
      <c r="S786" s="141">
        <v>0</v>
      </c>
      <c r="T786" s="142">
        <f>S786*H786</f>
        <v>0</v>
      </c>
      <c r="AR786" s="143" t="s">
        <v>191</v>
      </c>
      <c r="AT786" s="143" t="s">
        <v>186</v>
      </c>
      <c r="AU786" s="143" t="s">
        <v>206</v>
      </c>
      <c r="AY786" s="18" t="s">
        <v>184</v>
      </c>
      <c r="BE786" s="144">
        <f>IF(N786="základní",J786,0)</f>
        <v>0</v>
      </c>
      <c r="BF786" s="144">
        <f>IF(N786="snížená",J786,0)</f>
        <v>0</v>
      </c>
      <c r="BG786" s="144">
        <f>IF(N786="zákl. přenesená",J786,0)</f>
        <v>0</v>
      </c>
      <c r="BH786" s="144">
        <f>IF(N786="sníž. přenesená",J786,0)</f>
        <v>0</v>
      </c>
      <c r="BI786" s="144">
        <f>IF(N786="nulová",J786,0)</f>
        <v>0</v>
      </c>
      <c r="BJ786" s="18" t="s">
        <v>76</v>
      </c>
      <c r="BK786" s="144">
        <f>ROUND(I786*H786,2)</f>
        <v>0</v>
      </c>
      <c r="BL786" s="18" t="s">
        <v>191</v>
      </c>
      <c r="BM786" s="143" t="s">
        <v>1049</v>
      </c>
    </row>
    <row r="787" spans="2:65" s="1" customFormat="1" ht="19.5">
      <c r="B787" s="33"/>
      <c r="D787" s="145" t="s">
        <v>193</v>
      </c>
      <c r="F787" s="146" t="s">
        <v>1050</v>
      </c>
      <c r="I787" s="147"/>
      <c r="L787" s="33"/>
      <c r="M787" s="148"/>
      <c r="T787" s="54"/>
      <c r="AT787" s="18" t="s">
        <v>193</v>
      </c>
      <c r="AU787" s="18" t="s">
        <v>206</v>
      </c>
    </row>
    <row r="788" spans="2:65" s="1" customFormat="1">
      <c r="B788" s="33"/>
      <c r="D788" s="149" t="s">
        <v>195</v>
      </c>
      <c r="F788" s="150" t="s">
        <v>1051</v>
      </c>
      <c r="I788" s="147"/>
      <c r="L788" s="33"/>
      <c r="M788" s="148"/>
      <c r="T788" s="54"/>
      <c r="AT788" s="18" t="s">
        <v>195</v>
      </c>
      <c r="AU788" s="18" t="s">
        <v>206</v>
      </c>
    </row>
    <row r="789" spans="2:65" s="12" customFormat="1">
      <c r="B789" s="151"/>
      <c r="D789" s="145" t="s">
        <v>197</v>
      </c>
      <c r="E789" s="152" t="s">
        <v>19</v>
      </c>
      <c r="F789" s="153" t="s">
        <v>1052</v>
      </c>
      <c r="H789" s="154">
        <v>6.96</v>
      </c>
      <c r="I789" s="155"/>
      <c r="L789" s="151"/>
      <c r="M789" s="156"/>
      <c r="T789" s="157"/>
      <c r="AT789" s="152" t="s">
        <v>197</v>
      </c>
      <c r="AU789" s="152" t="s">
        <v>206</v>
      </c>
      <c r="AV789" s="12" t="s">
        <v>78</v>
      </c>
      <c r="AW789" s="12" t="s">
        <v>31</v>
      </c>
      <c r="AX789" s="12" t="s">
        <v>76</v>
      </c>
      <c r="AY789" s="152" t="s">
        <v>184</v>
      </c>
    </row>
    <row r="790" spans="2:65" s="1" customFormat="1" ht="24.2" customHeight="1">
      <c r="B790" s="33"/>
      <c r="C790" s="132" t="s">
        <v>1053</v>
      </c>
      <c r="D790" s="132" t="s">
        <v>186</v>
      </c>
      <c r="E790" s="133" t="s">
        <v>1054</v>
      </c>
      <c r="F790" s="134" t="s">
        <v>1055</v>
      </c>
      <c r="G790" s="135" t="s">
        <v>189</v>
      </c>
      <c r="H790" s="136">
        <v>19.66</v>
      </c>
      <c r="I790" s="137"/>
      <c r="J790" s="138">
        <f>ROUND(I790*H790,2)</f>
        <v>0</v>
      </c>
      <c r="K790" s="134" t="s">
        <v>190</v>
      </c>
      <c r="L790" s="33"/>
      <c r="M790" s="139" t="s">
        <v>19</v>
      </c>
      <c r="N790" s="140" t="s">
        <v>40</v>
      </c>
      <c r="P790" s="141">
        <f>O790*H790</f>
        <v>0</v>
      </c>
      <c r="Q790" s="141">
        <v>0</v>
      </c>
      <c r="R790" s="141">
        <f>Q790*H790</f>
        <v>0</v>
      </c>
      <c r="S790" s="141">
        <v>0</v>
      </c>
      <c r="T790" s="142">
        <f>S790*H790</f>
        <v>0</v>
      </c>
      <c r="AR790" s="143" t="s">
        <v>191</v>
      </c>
      <c r="AT790" s="143" t="s">
        <v>186</v>
      </c>
      <c r="AU790" s="143" t="s">
        <v>206</v>
      </c>
      <c r="AY790" s="18" t="s">
        <v>184</v>
      </c>
      <c r="BE790" s="144">
        <f>IF(N790="základní",J790,0)</f>
        <v>0</v>
      </c>
      <c r="BF790" s="144">
        <f>IF(N790="snížená",J790,0)</f>
        <v>0</v>
      </c>
      <c r="BG790" s="144">
        <f>IF(N790="zákl. přenesená",J790,0)</f>
        <v>0</v>
      </c>
      <c r="BH790" s="144">
        <f>IF(N790="sníž. přenesená",J790,0)</f>
        <v>0</v>
      </c>
      <c r="BI790" s="144">
        <f>IF(N790="nulová",J790,0)</f>
        <v>0</v>
      </c>
      <c r="BJ790" s="18" t="s">
        <v>76</v>
      </c>
      <c r="BK790" s="144">
        <f>ROUND(I790*H790,2)</f>
        <v>0</v>
      </c>
      <c r="BL790" s="18" t="s">
        <v>191</v>
      </c>
      <c r="BM790" s="143" t="s">
        <v>1056</v>
      </c>
    </row>
    <row r="791" spans="2:65" s="1" customFormat="1" ht="19.5">
      <c r="B791" s="33"/>
      <c r="D791" s="145" t="s">
        <v>193</v>
      </c>
      <c r="F791" s="146" t="s">
        <v>1057</v>
      </c>
      <c r="I791" s="147"/>
      <c r="L791" s="33"/>
      <c r="M791" s="148"/>
      <c r="T791" s="54"/>
      <c r="AT791" s="18" t="s">
        <v>193</v>
      </c>
      <c r="AU791" s="18" t="s">
        <v>206</v>
      </c>
    </row>
    <row r="792" spans="2:65" s="1" customFormat="1">
      <c r="B792" s="33"/>
      <c r="D792" s="149" t="s">
        <v>195</v>
      </c>
      <c r="F792" s="150" t="s">
        <v>1058</v>
      </c>
      <c r="I792" s="147"/>
      <c r="L792" s="33"/>
      <c r="M792" s="148"/>
      <c r="T792" s="54"/>
      <c r="AT792" s="18" t="s">
        <v>195</v>
      </c>
      <c r="AU792" s="18" t="s">
        <v>206</v>
      </c>
    </row>
    <row r="793" spans="2:65" s="12" customFormat="1">
      <c r="B793" s="151"/>
      <c r="D793" s="145" t="s">
        <v>197</v>
      </c>
      <c r="E793" s="152" t="s">
        <v>19</v>
      </c>
      <c r="F793" s="153" t="s">
        <v>1059</v>
      </c>
      <c r="H793" s="154">
        <v>19.66</v>
      </c>
      <c r="I793" s="155"/>
      <c r="L793" s="151"/>
      <c r="M793" s="156"/>
      <c r="T793" s="157"/>
      <c r="AT793" s="152" t="s">
        <v>197</v>
      </c>
      <c r="AU793" s="152" t="s">
        <v>206</v>
      </c>
      <c r="AV793" s="12" t="s">
        <v>78</v>
      </c>
      <c r="AW793" s="12" t="s">
        <v>31</v>
      </c>
      <c r="AX793" s="12" t="s">
        <v>76</v>
      </c>
      <c r="AY793" s="152" t="s">
        <v>184</v>
      </c>
    </row>
    <row r="794" spans="2:65" s="1" customFormat="1" ht="33" customHeight="1">
      <c r="B794" s="33"/>
      <c r="C794" s="132" t="s">
        <v>1060</v>
      </c>
      <c r="D794" s="132" t="s">
        <v>186</v>
      </c>
      <c r="E794" s="133" t="s">
        <v>1061</v>
      </c>
      <c r="F794" s="134" t="s">
        <v>1062</v>
      </c>
      <c r="G794" s="135" t="s">
        <v>189</v>
      </c>
      <c r="H794" s="136">
        <v>26.87</v>
      </c>
      <c r="I794" s="137"/>
      <c r="J794" s="138">
        <f>ROUND(I794*H794,2)</f>
        <v>0</v>
      </c>
      <c r="K794" s="134" t="s">
        <v>190</v>
      </c>
      <c r="L794" s="33"/>
      <c r="M794" s="139" t="s">
        <v>19</v>
      </c>
      <c r="N794" s="140" t="s">
        <v>40</v>
      </c>
      <c r="P794" s="141">
        <f>O794*H794</f>
        <v>0</v>
      </c>
      <c r="Q794" s="141">
        <v>2.5250000000000002E-2</v>
      </c>
      <c r="R794" s="141">
        <f>Q794*H794</f>
        <v>0.67846750000000011</v>
      </c>
      <c r="S794" s="141">
        <v>0</v>
      </c>
      <c r="T794" s="142">
        <f>S794*H794</f>
        <v>0</v>
      </c>
      <c r="AR794" s="143" t="s">
        <v>191</v>
      </c>
      <c r="AT794" s="143" t="s">
        <v>186</v>
      </c>
      <c r="AU794" s="143" t="s">
        <v>206</v>
      </c>
      <c r="AY794" s="18" t="s">
        <v>184</v>
      </c>
      <c r="BE794" s="144">
        <f>IF(N794="základní",J794,0)</f>
        <v>0</v>
      </c>
      <c r="BF794" s="144">
        <f>IF(N794="snížená",J794,0)</f>
        <v>0</v>
      </c>
      <c r="BG794" s="144">
        <f>IF(N794="zákl. přenesená",J794,0)</f>
        <v>0</v>
      </c>
      <c r="BH794" s="144">
        <f>IF(N794="sníž. přenesená",J794,0)</f>
        <v>0</v>
      </c>
      <c r="BI794" s="144">
        <f>IF(N794="nulová",J794,0)</f>
        <v>0</v>
      </c>
      <c r="BJ794" s="18" t="s">
        <v>76</v>
      </c>
      <c r="BK794" s="144">
        <f>ROUND(I794*H794,2)</f>
        <v>0</v>
      </c>
      <c r="BL794" s="18" t="s">
        <v>191</v>
      </c>
      <c r="BM794" s="143" t="s">
        <v>1063</v>
      </c>
    </row>
    <row r="795" spans="2:65" s="1" customFormat="1" ht="19.5">
      <c r="B795" s="33"/>
      <c r="D795" s="145" t="s">
        <v>193</v>
      </c>
      <c r="F795" s="146" t="s">
        <v>1064</v>
      </c>
      <c r="I795" s="147"/>
      <c r="L795" s="33"/>
      <c r="M795" s="148"/>
      <c r="T795" s="54"/>
      <c r="AT795" s="18" t="s">
        <v>193</v>
      </c>
      <c r="AU795" s="18" t="s">
        <v>206</v>
      </c>
    </row>
    <row r="796" spans="2:65" s="1" customFormat="1">
      <c r="B796" s="33"/>
      <c r="D796" s="149" t="s">
        <v>195</v>
      </c>
      <c r="F796" s="150" t="s">
        <v>1065</v>
      </c>
      <c r="I796" s="147"/>
      <c r="L796" s="33"/>
      <c r="M796" s="148"/>
      <c r="T796" s="54"/>
      <c r="AT796" s="18" t="s">
        <v>195</v>
      </c>
      <c r="AU796" s="18" t="s">
        <v>206</v>
      </c>
    </row>
    <row r="797" spans="2:65" s="12" customFormat="1">
      <c r="B797" s="151"/>
      <c r="D797" s="145" t="s">
        <v>197</v>
      </c>
      <c r="E797" s="152" t="s">
        <v>19</v>
      </c>
      <c r="F797" s="153" t="s">
        <v>1059</v>
      </c>
      <c r="H797" s="154">
        <v>19.66</v>
      </c>
      <c r="I797" s="155"/>
      <c r="L797" s="151"/>
      <c r="M797" s="156"/>
      <c r="T797" s="157"/>
      <c r="AT797" s="152" t="s">
        <v>197</v>
      </c>
      <c r="AU797" s="152" t="s">
        <v>206</v>
      </c>
      <c r="AV797" s="12" t="s">
        <v>78</v>
      </c>
      <c r="AW797" s="12" t="s">
        <v>31</v>
      </c>
      <c r="AX797" s="12" t="s">
        <v>69</v>
      </c>
      <c r="AY797" s="152" t="s">
        <v>184</v>
      </c>
    </row>
    <row r="798" spans="2:65" s="12" customFormat="1">
      <c r="B798" s="151"/>
      <c r="D798" s="145" t="s">
        <v>197</v>
      </c>
      <c r="E798" s="152" t="s">
        <v>19</v>
      </c>
      <c r="F798" s="153" t="s">
        <v>1066</v>
      </c>
      <c r="H798" s="154">
        <v>2.19</v>
      </c>
      <c r="I798" s="155"/>
      <c r="L798" s="151"/>
      <c r="M798" s="156"/>
      <c r="T798" s="157"/>
      <c r="AT798" s="152" t="s">
        <v>197</v>
      </c>
      <c r="AU798" s="152" t="s">
        <v>206</v>
      </c>
      <c r="AV798" s="12" t="s">
        <v>78</v>
      </c>
      <c r="AW798" s="12" t="s">
        <v>31</v>
      </c>
      <c r="AX798" s="12" t="s">
        <v>69</v>
      </c>
      <c r="AY798" s="152" t="s">
        <v>184</v>
      </c>
    </row>
    <row r="799" spans="2:65" s="12" customFormat="1">
      <c r="B799" s="151"/>
      <c r="D799" s="145" t="s">
        <v>197</v>
      </c>
      <c r="E799" s="152" t="s">
        <v>19</v>
      </c>
      <c r="F799" s="153" t="s">
        <v>1067</v>
      </c>
      <c r="H799" s="154">
        <v>5.0199999999999996</v>
      </c>
      <c r="I799" s="155"/>
      <c r="L799" s="151"/>
      <c r="M799" s="156"/>
      <c r="T799" s="157"/>
      <c r="AT799" s="152" t="s">
        <v>197</v>
      </c>
      <c r="AU799" s="152" t="s">
        <v>206</v>
      </c>
      <c r="AV799" s="12" t="s">
        <v>78</v>
      </c>
      <c r="AW799" s="12" t="s">
        <v>31</v>
      </c>
      <c r="AX799" s="12" t="s">
        <v>69</v>
      </c>
      <c r="AY799" s="152" t="s">
        <v>184</v>
      </c>
    </row>
    <row r="800" spans="2:65" s="13" customFormat="1">
      <c r="B800" s="158"/>
      <c r="D800" s="145" t="s">
        <v>197</v>
      </c>
      <c r="E800" s="159" t="s">
        <v>19</v>
      </c>
      <c r="F800" s="160" t="s">
        <v>205</v>
      </c>
      <c r="H800" s="161">
        <v>26.87</v>
      </c>
      <c r="I800" s="162"/>
      <c r="L800" s="158"/>
      <c r="M800" s="163"/>
      <c r="T800" s="164"/>
      <c r="AT800" s="159" t="s">
        <v>197</v>
      </c>
      <c r="AU800" s="159" t="s">
        <v>206</v>
      </c>
      <c r="AV800" s="13" t="s">
        <v>191</v>
      </c>
      <c r="AW800" s="13" t="s">
        <v>31</v>
      </c>
      <c r="AX800" s="13" t="s">
        <v>76</v>
      </c>
      <c r="AY800" s="159" t="s">
        <v>184</v>
      </c>
    </row>
    <row r="801" spans="2:65" s="1" customFormat="1" ht="16.5" customHeight="1">
      <c r="B801" s="33"/>
      <c r="C801" s="132" t="s">
        <v>1068</v>
      </c>
      <c r="D801" s="132" t="s">
        <v>186</v>
      </c>
      <c r="E801" s="133" t="s">
        <v>1069</v>
      </c>
      <c r="F801" s="134" t="s">
        <v>1070</v>
      </c>
      <c r="G801" s="135" t="s">
        <v>313</v>
      </c>
      <c r="H801" s="136">
        <v>8.2000000000000003E-2</v>
      </c>
      <c r="I801" s="137"/>
      <c r="J801" s="138">
        <f>ROUND(I801*H801,2)</f>
        <v>0</v>
      </c>
      <c r="K801" s="134" t="s">
        <v>190</v>
      </c>
      <c r="L801" s="33"/>
      <c r="M801" s="139" t="s">
        <v>19</v>
      </c>
      <c r="N801" s="140" t="s">
        <v>40</v>
      </c>
      <c r="P801" s="141">
        <f>O801*H801</f>
        <v>0</v>
      </c>
      <c r="Q801" s="141">
        <v>1.06277</v>
      </c>
      <c r="R801" s="141">
        <f>Q801*H801</f>
        <v>8.7147139999999998E-2</v>
      </c>
      <c r="S801" s="141">
        <v>0</v>
      </c>
      <c r="T801" s="142">
        <f>S801*H801</f>
        <v>0</v>
      </c>
      <c r="AR801" s="143" t="s">
        <v>191</v>
      </c>
      <c r="AT801" s="143" t="s">
        <v>186</v>
      </c>
      <c r="AU801" s="143" t="s">
        <v>206</v>
      </c>
      <c r="AY801" s="18" t="s">
        <v>184</v>
      </c>
      <c r="BE801" s="144">
        <f>IF(N801="základní",J801,0)</f>
        <v>0</v>
      </c>
      <c r="BF801" s="144">
        <f>IF(N801="snížená",J801,0)</f>
        <v>0</v>
      </c>
      <c r="BG801" s="144">
        <f>IF(N801="zákl. přenesená",J801,0)</f>
        <v>0</v>
      </c>
      <c r="BH801" s="144">
        <f>IF(N801="sníž. přenesená",J801,0)</f>
        <v>0</v>
      </c>
      <c r="BI801" s="144">
        <f>IF(N801="nulová",J801,0)</f>
        <v>0</v>
      </c>
      <c r="BJ801" s="18" t="s">
        <v>76</v>
      </c>
      <c r="BK801" s="144">
        <f>ROUND(I801*H801,2)</f>
        <v>0</v>
      </c>
      <c r="BL801" s="18" t="s">
        <v>191</v>
      </c>
      <c r="BM801" s="143" t="s">
        <v>1071</v>
      </c>
    </row>
    <row r="802" spans="2:65" s="1" customFormat="1">
      <c r="B802" s="33"/>
      <c r="D802" s="145" t="s">
        <v>193</v>
      </c>
      <c r="F802" s="146" t="s">
        <v>1072</v>
      </c>
      <c r="I802" s="147"/>
      <c r="L802" s="33"/>
      <c r="M802" s="148"/>
      <c r="T802" s="54"/>
      <c r="AT802" s="18" t="s">
        <v>193</v>
      </c>
      <c r="AU802" s="18" t="s">
        <v>206</v>
      </c>
    </row>
    <row r="803" spans="2:65" s="1" customFormat="1">
      <c r="B803" s="33"/>
      <c r="D803" s="149" t="s">
        <v>195</v>
      </c>
      <c r="F803" s="150" t="s">
        <v>1073</v>
      </c>
      <c r="I803" s="147"/>
      <c r="L803" s="33"/>
      <c r="M803" s="148"/>
      <c r="T803" s="54"/>
      <c r="AT803" s="18" t="s">
        <v>195</v>
      </c>
      <c r="AU803" s="18" t="s">
        <v>206</v>
      </c>
    </row>
    <row r="804" spans="2:65" s="12" customFormat="1">
      <c r="B804" s="151"/>
      <c r="D804" s="145" t="s">
        <v>197</v>
      </c>
      <c r="E804" s="152" t="s">
        <v>19</v>
      </c>
      <c r="F804" s="153" t="s">
        <v>1074</v>
      </c>
      <c r="H804" s="154">
        <v>8.2000000000000003E-2</v>
      </c>
      <c r="I804" s="155"/>
      <c r="L804" s="151"/>
      <c r="M804" s="156"/>
      <c r="T804" s="157"/>
      <c r="AT804" s="152" t="s">
        <v>197</v>
      </c>
      <c r="AU804" s="152" t="s">
        <v>206</v>
      </c>
      <c r="AV804" s="12" t="s">
        <v>78</v>
      </c>
      <c r="AW804" s="12" t="s">
        <v>31</v>
      </c>
      <c r="AX804" s="12" t="s">
        <v>69</v>
      </c>
      <c r="AY804" s="152" t="s">
        <v>184</v>
      </c>
    </row>
    <row r="805" spans="2:65" s="1" customFormat="1" ht="24.2" customHeight="1">
      <c r="B805" s="33"/>
      <c r="C805" s="132" t="s">
        <v>1075</v>
      </c>
      <c r="D805" s="132" t="s">
        <v>186</v>
      </c>
      <c r="E805" s="133" t="s">
        <v>1076</v>
      </c>
      <c r="F805" s="134" t="s">
        <v>1077</v>
      </c>
      <c r="G805" s="135" t="s">
        <v>328</v>
      </c>
      <c r="H805" s="136">
        <v>55.4</v>
      </c>
      <c r="I805" s="137"/>
      <c r="J805" s="138">
        <f>ROUND(I805*H805,2)</f>
        <v>0</v>
      </c>
      <c r="K805" s="134" t="s">
        <v>190</v>
      </c>
      <c r="L805" s="33"/>
      <c r="M805" s="139" t="s">
        <v>19</v>
      </c>
      <c r="N805" s="140" t="s">
        <v>40</v>
      </c>
      <c r="P805" s="141">
        <f>O805*H805</f>
        <v>0</v>
      </c>
      <c r="Q805" s="141">
        <v>2.3000000000000001E-4</v>
      </c>
      <c r="R805" s="141">
        <f>Q805*H805</f>
        <v>1.2742E-2</v>
      </c>
      <c r="S805" s="141">
        <v>0</v>
      </c>
      <c r="T805" s="142">
        <f>S805*H805</f>
        <v>0</v>
      </c>
      <c r="AR805" s="143" t="s">
        <v>191</v>
      </c>
      <c r="AT805" s="143" t="s">
        <v>186</v>
      </c>
      <c r="AU805" s="143" t="s">
        <v>206</v>
      </c>
      <c r="AY805" s="18" t="s">
        <v>184</v>
      </c>
      <c r="BE805" s="144">
        <f>IF(N805="základní",J805,0)</f>
        <v>0</v>
      </c>
      <c r="BF805" s="144">
        <f>IF(N805="snížená",J805,0)</f>
        <v>0</v>
      </c>
      <c r="BG805" s="144">
        <f>IF(N805="zákl. přenesená",J805,0)</f>
        <v>0</v>
      </c>
      <c r="BH805" s="144">
        <f>IF(N805="sníž. přenesená",J805,0)</f>
        <v>0</v>
      </c>
      <c r="BI805" s="144">
        <f>IF(N805="nulová",J805,0)</f>
        <v>0</v>
      </c>
      <c r="BJ805" s="18" t="s">
        <v>76</v>
      </c>
      <c r="BK805" s="144">
        <f>ROUND(I805*H805,2)</f>
        <v>0</v>
      </c>
      <c r="BL805" s="18" t="s">
        <v>191</v>
      </c>
      <c r="BM805" s="143" t="s">
        <v>1078</v>
      </c>
    </row>
    <row r="806" spans="2:65" s="1" customFormat="1" ht="19.5">
      <c r="B806" s="33"/>
      <c r="D806" s="145" t="s">
        <v>193</v>
      </c>
      <c r="F806" s="146" t="s">
        <v>1079</v>
      </c>
      <c r="I806" s="147"/>
      <c r="L806" s="33"/>
      <c r="M806" s="148"/>
      <c r="T806" s="54"/>
      <c r="AT806" s="18" t="s">
        <v>193</v>
      </c>
      <c r="AU806" s="18" t="s">
        <v>206</v>
      </c>
    </row>
    <row r="807" spans="2:65" s="1" customFormat="1">
      <c r="B807" s="33"/>
      <c r="D807" s="149" t="s">
        <v>195</v>
      </c>
      <c r="F807" s="150" t="s">
        <v>1080</v>
      </c>
      <c r="I807" s="147"/>
      <c r="L807" s="33"/>
      <c r="M807" s="148"/>
      <c r="T807" s="54"/>
      <c r="AT807" s="18" t="s">
        <v>195</v>
      </c>
      <c r="AU807" s="18" t="s">
        <v>206</v>
      </c>
    </row>
    <row r="808" spans="2:65" s="12" customFormat="1">
      <c r="B808" s="151"/>
      <c r="D808" s="145" t="s">
        <v>197</v>
      </c>
      <c r="E808" s="152" t="s">
        <v>19</v>
      </c>
      <c r="F808" s="153" t="s">
        <v>1081</v>
      </c>
      <c r="H808" s="154">
        <v>55.4</v>
      </c>
      <c r="I808" s="155"/>
      <c r="L808" s="151"/>
      <c r="M808" s="156"/>
      <c r="T808" s="157"/>
      <c r="AT808" s="152" t="s">
        <v>197</v>
      </c>
      <c r="AU808" s="152" t="s">
        <v>206</v>
      </c>
      <c r="AV808" s="12" t="s">
        <v>78</v>
      </c>
      <c r="AW808" s="12" t="s">
        <v>31</v>
      </c>
      <c r="AX808" s="12" t="s">
        <v>76</v>
      </c>
      <c r="AY808" s="152" t="s">
        <v>184</v>
      </c>
    </row>
    <row r="809" spans="2:65" s="1" customFormat="1" ht="24.2" customHeight="1">
      <c r="B809" s="33"/>
      <c r="C809" s="132" t="s">
        <v>1082</v>
      </c>
      <c r="D809" s="132" t="s">
        <v>186</v>
      </c>
      <c r="E809" s="133" t="s">
        <v>1083</v>
      </c>
      <c r="F809" s="134" t="s">
        <v>1084</v>
      </c>
      <c r="G809" s="135" t="s">
        <v>328</v>
      </c>
      <c r="H809" s="136">
        <v>55.4</v>
      </c>
      <c r="I809" s="137"/>
      <c r="J809" s="138">
        <f>ROUND(I809*H809,2)</f>
        <v>0</v>
      </c>
      <c r="K809" s="134" t="s">
        <v>190</v>
      </c>
      <c r="L809" s="33"/>
      <c r="M809" s="139" t="s">
        <v>19</v>
      </c>
      <c r="N809" s="140" t="s">
        <v>40</v>
      </c>
      <c r="P809" s="141">
        <f>O809*H809</f>
        <v>0</v>
      </c>
      <c r="Q809" s="141">
        <v>1.0000000000000001E-5</v>
      </c>
      <c r="R809" s="141">
        <f>Q809*H809</f>
        <v>5.5400000000000002E-4</v>
      </c>
      <c r="S809" s="141">
        <v>0</v>
      </c>
      <c r="T809" s="142">
        <f>S809*H809</f>
        <v>0</v>
      </c>
      <c r="AR809" s="143" t="s">
        <v>191</v>
      </c>
      <c r="AT809" s="143" t="s">
        <v>186</v>
      </c>
      <c r="AU809" s="143" t="s">
        <v>206</v>
      </c>
      <c r="AY809" s="18" t="s">
        <v>184</v>
      </c>
      <c r="BE809" s="144">
        <f>IF(N809="základní",J809,0)</f>
        <v>0</v>
      </c>
      <c r="BF809" s="144">
        <f>IF(N809="snížená",J809,0)</f>
        <v>0</v>
      </c>
      <c r="BG809" s="144">
        <f>IF(N809="zákl. přenesená",J809,0)</f>
        <v>0</v>
      </c>
      <c r="BH809" s="144">
        <f>IF(N809="sníž. přenesená",J809,0)</f>
        <v>0</v>
      </c>
      <c r="BI809" s="144">
        <f>IF(N809="nulová",J809,0)</f>
        <v>0</v>
      </c>
      <c r="BJ809" s="18" t="s">
        <v>76</v>
      </c>
      <c r="BK809" s="144">
        <f>ROUND(I809*H809,2)</f>
        <v>0</v>
      </c>
      <c r="BL809" s="18" t="s">
        <v>191</v>
      </c>
      <c r="BM809" s="143" t="s">
        <v>1085</v>
      </c>
    </row>
    <row r="810" spans="2:65" s="1" customFormat="1" ht="29.25">
      <c r="B810" s="33"/>
      <c r="D810" s="145" t="s">
        <v>193</v>
      </c>
      <c r="F810" s="146" t="s">
        <v>1086</v>
      </c>
      <c r="I810" s="147"/>
      <c r="L810" s="33"/>
      <c r="M810" s="148"/>
      <c r="T810" s="54"/>
      <c r="AT810" s="18" t="s">
        <v>193</v>
      </c>
      <c r="AU810" s="18" t="s">
        <v>206</v>
      </c>
    </row>
    <row r="811" spans="2:65" s="1" customFormat="1">
      <c r="B811" s="33"/>
      <c r="D811" s="149" t="s">
        <v>195</v>
      </c>
      <c r="F811" s="150" t="s">
        <v>1087</v>
      </c>
      <c r="I811" s="147"/>
      <c r="L811" s="33"/>
      <c r="M811" s="148"/>
      <c r="T811" s="54"/>
      <c r="AT811" s="18" t="s">
        <v>195</v>
      </c>
      <c r="AU811" s="18" t="s">
        <v>206</v>
      </c>
    </row>
    <row r="812" spans="2:65" s="12" customFormat="1">
      <c r="B812" s="151"/>
      <c r="D812" s="145" t="s">
        <v>197</v>
      </c>
      <c r="E812" s="152" t="s">
        <v>19</v>
      </c>
      <c r="F812" s="153" t="s">
        <v>1088</v>
      </c>
      <c r="H812" s="154">
        <v>28.2</v>
      </c>
      <c r="I812" s="155"/>
      <c r="L812" s="151"/>
      <c r="M812" s="156"/>
      <c r="T812" s="157"/>
      <c r="AT812" s="152" t="s">
        <v>197</v>
      </c>
      <c r="AU812" s="152" t="s">
        <v>206</v>
      </c>
      <c r="AV812" s="12" t="s">
        <v>78</v>
      </c>
      <c r="AW812" s="12" t="s">
        <v>31</v>
      </c>
      <c r="AX812" s="12" t="s">
        <v>69</v>
      </c>
      <c r="AY812" s="152" t="s">
        <v>184</v>
      </c>
    </row>
    <row r="813" spans="2:65" s="12" customFormat="1">
      <c r="B813" s="151"/>
      <c r="D813" s="145" t="s">
        <v>197</v>
      </c>
      <c r="E813" s="152" t="s">
        <v>19</v>
      </c>
      <c r="F813" s="153" t="s">
        <v>1089</v>
      </c>
      <c r="H813" s="154">
        <v>19.2</v>
      </c>
      <c r="I813" s="155"/>
      <c r="L813" s="151"/>
      <c r="M813" s="156"/>
      <c r="T813" s="157"/>
      <c r="AT813" s="152" t="s">
        <v>197</v>
      </c>
      <c r="AU813" s="152" t="s">
        <v>206</v>
      </c>
      <c r="AV813" s="12" t="s">
        <v>78</v>
      </c>
      <c r="AW813" s="12" t="s">
        <v>31</v>
      </c>
      <c r="AX813" s="12" t="s">
        <v>69</v>
      </c>
      <c r="AY813" s="152" t="s">
        <v>184</v>
      </c>
    </row>
    <row r="814" spans="2:65" s="12" customFormat="1">
      <c r="B814" s="151"/>
      <c r="D814" s="145" t="s">
        <v>197</v>
      </c>
      <c r="E814" s="152" t="s">
        <v>19</v>
      </c>
      <c r="F814" s="153" t="s">
        <v>1090</v>
      </c>
      <c r="H814" s="154">
        <v>8</v>
      </c>
      <c r="I814" s="155"/>
      <c r="L814" s="151"/>
      <c r="M814" s="156"/>
      <c r="T814" s="157"/>
      <c r="AT814" s="152" t="s">
        <v>197</v>
      </c>
      <c r="AU814" s="152" t="s">
        <v>206</v>
      </c>
      <c r="AV814" s="12" t="s">
        <v>78</v>
      </c>
      <c r="AW814" s="12" t="s">
        <v>31</v>
      </c>
      <c r="AX814" s="12" t="s">
        <v>69</v>
      </c>
      <c r="AY814" s="152" t="s">
        <v>184</v>
      </c>
    </row>
    <row r="815" spans="2:65" s="13" customFormat="1">
      <c r="B815" s="158"/>
      <c r="D815" s="145" t="s">
        <v>197</v>
      </c>
      <c r="E815" s="159" t="s">
        <v>19</v>
      </c>
      <c r="F815" s="160" t="s">
        <v>205</v>
      </c>
      <c r="H815" s="161">
        <v>55.4</v>
      </c>
      <c r="I815" s="162"/>
      <c r="L815" s="158"/>
      <c r="M815" s="163"/>
      <c r="T815" s="164"/>
      <c r="AT815" s="159" t="s">
        <v>197</v>
      </c>
      <c r="AU815" s="159" t="s">
        <v>206</v>
      </c>
      <c r="AV815" s="13" t="s">
        <v>191</v>
      </c>
      <c r="AW815" s="13" t="s">
        <v>31</v>
      </c>
      <c r="AX815" s="13" t="s">
        <v>76</v>
      </c>
      <c r="AY815" s="159" t="s">
        <v>184</v>
      </c>
    </row>
    <row r="816" spans="2:65" s="11" customFormat="1" ht="20.85" customHeight="1">
      <c r="B816" s="120"/>
      <c r="D816" s="121" t="s">
        <v>68</v>
      </c>
      <c r="E816" s="130" t="s">
        <v>661</v>
      </c>
      <c r="F816" s="130" t="s">
        <v>1091</v>
      </c>
      <c r="I816" s="123"/>
      <c r="J816" s="131">
        <f>BK816</f>
        <v>0</v>
      </c>
      <c r="L816" s="120"/>
      <c r="M816" s="125"/>
      <c r="P816" s="126">
        <f>SUM(P817:P865)</f>
        <v>0</v>
      </c>
      <c r="R816" s="126">
        <f>SUM(R817:R865)</f>
        <v>1.40252625</v>
      </c>
      <c r="T816" s="127">
        <f>SUM(T817:T865)</f>
        <v>0</v>
      </c>
      <c r="AR816" s="121" t="s">
        <v>76</v>
      </c>
      <c r="AT816" s="128" t="s">
        <v>68</v>
      </c>
      <c r="AU816" s="128" t="s">
        <v>78</v>
      </c>
      <c r="AY816" s="121" t="s">
        <v>184</v>
      </c>
      <c r="BK816" s="129">
        <f>SUM(BK817:BK865)</f>
        <v>0</v>
      </c>
    </row>
    <row r="817" spans="2:65" s="1" customFormat="1" ht="24.2" customHeight="1">
      <c r="B817" s="33"/>
      <c r="C817" s="132" t="s">
        <v>1092</v>
      </c>
      <c r="D817" s="132" t="s">
        <v>186</v>
      </c>
      <c r="E817" s="133" t="s">
        <v>1093</v>
      </c>
      <c r="F817" s="134" t="s">
        <v>1094</v>
      </c>
      <c r="G817" s="135" t="s">
        <v>509</v>
      </c>
      <c r="H817" s="136">
        <v>2</v>
      </c>
      <c r="I817" s="137"/>
      <c r="J817" s="138">
        <f>ROUND(I817*H817,2)</f>
        <v>0</v>
      </c>
      <c r="K817" s="134" t="s">
        <v>190</v>
      </c>
      <c r="L817" s="33"/>
      <c r="M817" s="139" t="s">
        <v>19</v>
      </c>
      <c r="N817" s="140" t="s">
        <v>40</v>
      </c>
      <c r="P817" s="141">
        <f>O817*H817</f>
        <v>0</v>
      </c>
      <c r="Q817" s="141">
        <v>1.7770000000000001E-2</v>
      </c>
      <c r="R817" s="141">
        <f>Q817*H817</f>
        <v>3.5540000000000002E-2</v>
      </c>
      <c r="S817" s="141">
        <v>0</v>
      </c>
      <c r="T817" s="142">
        <f>S817*H817</f>
        <v>0</v>
      </c>
      <c r="AR817" s="143" t="s">
        <v>191</v>
      </c>
      <c r="AT817" s="143" t="s">
        <v>186</v>
      </c>
      <c r="AU817" s="143" t="s">
        <v>206</v>
      </c>
      <c r="AY817" s="18" t="s">
        <v>184</v>
      </c>
      <c r="BE817" s="144">
        <f>IF(N817="základní",J817,0)</f>
        <v>0</v>
      </c>
      <c r="BF817" s="144">
        <f>IF(N817="snížená",J817,0)</f>
        <v>0</v>
      </c>
      <c r="BG817" s="144">
        <f>IF(N817="zákl. přenesená",J817,0)</f>
        <v>0</v>
      </c>
      <c r="BH817" s="144">
        <f>IF(N817="sníž. přenesená",J817,0)</f>
        <v>0</v>
      </c>
      <c r="BI817" s="144">
        <f>IF(N817="nulová",J817,0)</f>
        <v>0</v>
      </c>
      <c r="BJ817" s="18" t="s">
        <v>76</v>
      </c>
      <c r="BK817" s="144">
        <f>ROUND(I817*H817,2)</f>
        <v>0</v>
      </c>
      <c r="BL817" s="18" t="s">
        <v>191</v>
      </c>
      <c r="BM817" s="143" t="s">
        <v>1095</v>
      </c>
    </row>
    <row r="818" spans="2:65" s="1" customFormat="1" ht="29.25">
      <c r="B818" s="33"/>
      <c r="D818" s="145" t="s">
        <v>193</v>
      </c>
      <c r="F818" s="146" t="s">
        <v>1096</v>
      </c>
      <c r="I818" s="147"/>
      <c r="L818" s="33"/>
      <c r="M818" s="148"/>
      <c r="T818" s="54"/>
      <c r="AT818" s="18" t="s">
        <v>193</v>
      </c>
      <c r="AU818" s="18" t="s">
        <v>206</v>
      </c>
    </row>
    <row r="819" spans="2:65" s="1" customFormat="1">
      <c r="B819" s="33"/>
      <c r="D819" s="149" t="s">
        <v>195</v>
      </c>
      <c r="F819" s="150" t="s">
        <v>1097</v>
      </c>
      <c r="I819" s="147"/>
      <c r="L819" s="33"/>
      <c r="M819" s="148"/>
      <c r="T819" s="54"/>
      <c r="AT819" s="18" t="s">
        <v>195</v>
      </c>
      <c r="AU819" s="18" t="s">
        <v>206</v>
      </c>
    </row>
    <row r="820" spans="2:65" s="12" customFormat="1">
      <c r="B820" s="151"/>
      <c r="D820" s="145" t="s">
        <v>197</v>
      </c>
      <c r="E820" s="152" t="s">
        <v>19</v>
      </c>
      <c r="F820" s="153" t="s">
        <v>1098</v>
      </c>
      <c r="H820" s="154">
        <v>2</v>
      </c>
      <c r="I820" s="155"/>
      <c r="L820" s="151"/>
      <c r="M820" s="156"/>
      <c r="T820" s="157"/>
      <c r="AT820" s="152" t="s">
        <v>197</v>
      </c>
      <c r="AU820" s="152" t="s">
        <v>206</v>
      </c>
      <c r="AV820" s="12" t="s">
        <v>78</v>
      </c>
      <c r="AW820" s="12" t="s">
        <v>31</v>
      </c>
      <c r="AX820" s="12" t="s">
        <v>69</v>
      </c>
      <c r="AY820" s="152" t="s">
        <v>184</v>
      </c>
    </row>
    <row r="821" spans="2:65" s="13" customFormat="1">
      <c r="B821" s="158"/>
      <c r="D821" s="145" t="s">
        <v>197</v>
      </c>
      <c r="E821" s="159" t="s">
        <v>19</v>
      </c>
      <c r="F821" s="160" t="s">
        <v>205</v>
      </c>
      <c r="H821" s="161">
        <v>2</v>
      </c>
      <c r="I821" s="162"/>
      <c r="L821" s="158"/>
      <c r="M821" s="163"/>
      <c r="T821" s="164"/>
      <c r="AT821" s="159" t="s">
        <v>197</v>
      </c>
      <c r="AU821" s="159" t="s">
        <v>206</v>
      </c>
      <c r="AV821" s="13" t="s">
        <v>191</v>
      </c>
      <c r="AW821" s="13" t="s">
        <v>31</v>
      </c>
      <c r="AX821" s="13" t="s">
        <v>76</v>
      </c>
      <c r="AY821" s="159" t="s">
        <v>184</v>
      </c>
    </row>
    <row r="822" spans="2:65" s="1" customFormat="1" ht="24.2" customHeight="1">
      <c r="B822" s="33"/>
      <c r="C822" s="132" t="s">
        <v>1099</v>
      </c>
      <c r="D822" s="132" t="s">
        <v>186</v>
      </c>
      <c r="E822" s="133" t="s">
        <v>1100</v>
      </c>
      <c r="F822" s="134" t="s">
        <v>1101</v>
      </c>
      <c r="G822" s="135" t="s">
        <v>509</v>
      </c>
      <c r="H822" s="136">
        <v>1</v>
      </c>
      <c r="I822" s="137"/>
      <c r="J822" s="138">
        <f>ROUND(I822*H822,2)</f>
        <v>0</v>
      </c>
      <c r="K822" s="134" t="s">
        <v>190</v>
      </c>
      <c r="L822" s="33"/>
      <c r="M822" s="139" t="s">
        <v>19</v>
      </c>
      <c r="N822" s="140" t="s">
        <v>40</v>
      </c>
      <c r="P822" s="141">
        <f>O822*H822</f>
        <v>0</v>
      </c>
      <c r="Q822" s="141">
        <v>3.5319999999999997E-2</v>
      </c>
      <c r="R822" s="141">
        <f>Q822*H822</f>
        <v>3.5319999999999997E-2</v>
      </c>
      <c r="S822" s="141">
        <v>0</v>
      </c>
      <c r="T822" s="142">
        <f>S822*H822</f>
        <v>0</v>
      </c>
      <c r="AR822" s="143" t="s">
        <v>191</v>
      </c>
      <c r="AT822" s="143" t="s">
        <v>186</v>
      </c>
      <c r="AU822" s="143" t="s">
        <v>206</v>
      </c>
      <c r="AY822" s="18" t="s">
        <v>184</v>
      </c>
      <c r="BE822" s="144">
        <f>IF(N822="základní",J822,0)</f>
        <v>0</v>
      </c>
      <c r="BF822" s="144">
        <f>IF(N822="snížená",J822,0)</f>
        <v>0</v>
      </c>
      <c r="BG822" s="144">
        <f>IF(N822="zákl. přenesená",J822,0)</f>
        <v>0</v>
      </c>
      <c r="BH822" s="144">
        <f>IF(N822="sníž. přenesená",J822,0)</f>
        <v>0</v>
      </c>
      <c r="BI822" s="144">
        <f>IF(N822="nulová",J822,0)</f>
        <v>0</v>
      </c>
      <c r="BJ822" s="18" t="s">
        <v>76</v>
      </c>
      <c r="BK822" s="144">
        <f>ROUND(I822*H822,2)</f>
        <v>0</v>
      </c>
      <c r="BL822" s="18" t="s">
        <v>191</v>
      </c>
      <c r="BM822" s="143" t="s">
        <v>1102</v>
      </c>
    </row>
    <row r="823" spans="2:65" s="1" customFormat="1" ht="29.25">
      <c r="B823" s="33"/>
      <c r="D823" s="145" t="s">
        <v>193</v>
      </c>
      <c r="F823" s="146" t="s">
        <v>1103</v>
      </c>
      <c r="I823" s="147"/>
      <c r="L823" s="33"/>
      <c r="M823" s="148"/>
      <c r="T823" s="54"/>
      <c r="AT823" s="18" t="s">
        <v>193</v>
      </c>
      <c r="AU823" s="18" t="s">
        <v>206</v>
      </c>
    </row>
    <row r="824" spans="2:65" s="1" customFormat="1">
      <c r="B824" s="33"/>
      <c r="D824" s="149" t="s">
        <v>195</v>
      </c>
      <c r="F824" s="150" t="s">
        <v>1104</v>
      </c>
      <c r="I824" s="147"/>
      <c r="L824" s="33"/>
      <c r="M824" s="148"/>
      <c r="T824" s="54"/>
      <c r="AT824" s="18" t="s">
        <v>195</v>
      </c>
      <c r="AU824" s="18" t="s">
        <v>206</v>
      </c>
    </row>
    <row r="825" spans="2:65" s="1" customFormat="1" ht="24.2" customHeight="1">
      <c r="B825" s="33"/>
      <c r="C825" s="132" t="s">
        <v>1105</v>
      </c>
      <c r="D825" s="132" t="s">
        <v>186</v>
      </c>
      <c r="E825" s="133" t="s">
        <v>1106</v>
      </c>
      <c r="F825" s="134" t="s">
        <v>1107</v>
      </c>
      <c r="G825" s="135" t="s">
        <v>509</v>
      </c>
      <c r="H825" s="136">
        <v>2</v>
      </c>
      <c r="I825" s="137"/>
      <c r="J825" s="138">
        <f>ROUND(I825*H825,2)</f>
        <v>0</v>
      </c>
      <c r="K825" s="134" t="s">
        <v>190</v>
      </c>
      <c r="L825" s="33"/>
      <c r="M825" s="139" t="s">
        <v>19</v>
      </c>
      <c r="N825" s="140" t="s">
        <v>40</v>
      </c>
      <c r="P825" s="141">
        <f>O825*H825</f>
        <v>0</v>
      </c>
      <c r="Q825" s="141">
        <v>0.44169999999999998</v>
      </c>
      <c r="R825" s="141">
        <f>Q825*H825</f>
        <v>0.88339999999999996</v>
      </c>
      <c r="S825" s="141">
        <v>0</v>
      </c>
      <c r="T825" s="142">
        <f>S825*H825</f>
        <v>0</v>
      </c>
      <c r="AR825" s="143" t="s">
        <v>191</v>
      </c>
      <c r="AT825" s="143" t="s">
        <v>186</v>
      </c>
      <c r="AU825" s="143" t="s">
        <v>206</v>
      </c>
      <c r="AY825" s="18" t="s">
        <v>184</v>
      </c>
      <c r="BE825" s="144">
        <f>IF(N825="základní",J825,0)</f>
        <v>0</v>
      </c>
      <c r="BF825" s="144">
        <f>IF(N825="snížená",J825,0)</f>
        <v>0</v>
      </c>
      <c r="BG825" s="144">
        <f>IF(N825="zákl. přenesená",J825,0)</f>
        <v>0</v>
      </c>
      <c r="BH825" s="144">
        <f>IF(N825="sníž. přenesená",J825,0)</f>
        <v>0</v>
      </c>
      <c r="BI825" s="144">
        <f>IF(N825="nulová",J825,0)</f>
        <v>0</v>
      </c>
      <c r="BJ825" s="18" t="s">
        <v>76</v>
      </c>
      <c r="BK825" s="144">
        <f>ROUND(I825*H825,2)</f>
        <v>0</v>
      </c>
      <c r="BL825" s="18" t="s">
        <v>191</v>
      </c>
      <c r="BM825" s="143" t="s">
        <v>1108</v>
      </c>
    </row>
    <row r="826" spans="2:65" s="1" customFormat="1" ht="29.25">
      <c r="B826" s="33"/>
      <c r="D826" s="145" t="s">
        <v>193</v>
      </c>
      <c r="F826" s="146" t="s">
        <v>1109</v>
      </c>
      <c r="I826" s="147"/>
      <c r="L826" s="33"/>
      <c r="M826" s="148"/>
      <c r="T826" s="54"/>
      <c r="AT826" s="18" t="s">
        <v>193</v>
      </c>
      <c r="AU826" s="18" t="s">
        <v>206</v>
      </c>
    </row>
    <row r="827" spans="2:65" s="1" customFormat="1">
      <c r="B827" s="33"/>
      <c r="D827" s="149" t="s">
        <v>195</v>
      </c>
      <c r="F827" s="150" t="s">
        <v>1110</v>
      </c>
      <c r="I827" s="147"/>
      <c r="L827" s="33"/>
      <c r="M827" s="148"/>
      <c r="T827" s="54"/>
      <c r="AT827" s="18" t="s">
        <v>195</v>
      </c>
      <c r="AU827" s="18" t="s">
        <v>206</v>
      </c>
    </row>
    <row r="828" spans="2:65" s="12" customFormat="1">
      <c r="B828" s="151"/>
      <c r="D828" s="145" t="s">
        <v>197</v>
      </c>
      <c r="E828" s="152" t="s">
        <v>19</v>
      </c>
      <c r="F828" s="153" t="s">
        <v>1111</v>
      </c>
      <c r="H828" s="154">
        <v>1</v>
      </c>
      <c r="I828" s="155"/>
      <c r="L828" s="151"/>
      <c r="M828" s="156"/>
      <c r="T828" s="157"/>
      <c r="AT828" s="152" t="s">
        <v>197</v>
      </c>
      <c r="AU828" s="152" t="s">
        <v>206</v>
      </c>
      <c r="AV828" s="12" t="s">
        <v>78</v>
      </c>
      <c r="AW828" s="12" t="s">
        <v>31</v>
      </c>
      <c r="AX828" s="12" t="s">
        <v>69</v>
      </c>
      <c r="AY828" s="152" t="s">
        <v>184</v>
      </c>
    </row>
    <row r="829" spans="2:65" s="12" customFormat="1">
      <c r="B829" s="151"/>
      <c r="D829" s="145" t="s">
        <v>197</v>
      </c>
      <c r="E829" s="152" t="s">
        <v>19</v>
      </c>
      <c r="F829" s="153" t="s">
        <v>1112</v>
      </c>
      <c r="H829" s="154">
        <v>1</v>
      </c>
      <c r="I829" s="155"/>
      <c r="L829" s="151"/>
      <c r="M829" s="156"/>
      <c r="T829" s="157"/>
      <c r="AT829" s="152" t="s">
        <v>197</v>
      </c>
      <c r="AU829" s="152" t="s">
        <v>206</v>
      </c>
      <c r="AV829" s="12" t="s">
        <v>78</v>
      </c>
      <c r="AW829" s="12" t="s">
        <v>31</v>
      </c>
      <c r="AX829" s="12" t="s">
        <v>69</v>
      </c>
      <c r="AY829" s="152" t="s">
        <v>184</v>
      </c>
    </row>
    <row r="830" spans="2:65" s="13" customFormat="1">
      <c r="B830" s="158"/>
      <c r="D830" s="145" t="s">
        <v>197</v>
      </c>
      <c r="E830" s="159" t="s">
        <v>19</v>
      </c>
      <c r="F830" s="160" t="s">
        <v>205</v>
      </c>
      <c r="H830" s="161">
        <v>2</v>
      </c>
      <c r="I830" s="162"/>
      <c r="L830" s="158"/>
      <c r="M830" s="163"/>
      <c r="T830" s="164"/>
      <c r="AT830" s="159" t="s">
        <v>197</v>
      </c>
      <c r="AU830" s="159" t="s">
        <v>206</v>
      </c>
      <c r="AV830" s="13" t="s">
        <v>191</v>
      </c>
      <c r="AW830" s="13" t="s">
        <v>31</v>
      </c>
      <c r="AX830" s="13" t="s">
        <v>76</v>
      </c>
      <c r="AY830" s="159" t="s">
        <v>184</v>
      </c>
    </row>
    <row r="831" spans="2:65" s="1" customFormat="1" ht="24.2" customHeight="1">
      <c r="B831" s="33"/>
      <c r="C831" s="132" t="s">
        <v>1113</v>
      </c>
      <c r="D831" s="132" t="s">
        <v>186</v>
      </c>
      <c r="E831" s="133" t="s">
        <v>1114</v>
      </c>
      <c r="F831" s="134" t="s">
        <v>1115</v>
      </c>
      <c r="G831" s="135" t="s">
        <v>509</v>
      </c>
      <c r="H831" s="136">
        <v>2</v>
      </c>
      <c r="I831" s="137"/>
      <c r="J831" s="138">
        <f>ROUND(I831*H831,2)</f>
        <v>0</v>
      </c>
      <c r="K831" s="134" t="s">
        <v>190</v>
      </c>
      <c r="L831" s="33"/>
      <c r="M831" s="139" t="s">
        <v>19</v>
      </c>
      <c r="N831" s="140" t="s">
        <v>40</v>
      </c>
      <c r="P831" s="141">
        <f>O831*H831</f>
        <v>0</v>
      </c>
      <c r="Q831" s="141">
        <v>2.7E-4</v>
      </c>
      <c r="R831" s="141">
        <f>Q831*H831</f>
        <v>5.4000000000000001E-4</v>
      </c>
      <c r="S831" s="141">
        <v>0</v>
      </c>
      <c r="T831" s="142">
        <f>S831*H831</f>
        <v>0</v>
      </c>
      <c r="AR831" s="143" t="s">
        <v>303</v>
      </c>
      <c r="AT831" s="143" t="s">
        <v>186</v>
      </c>
      <c r="AU831" s="143" t="s">
        <v>206</v>
      </c>
      <c r="AY831" s="18" t="s">
        <v>184</v>
      </c>
      <c r="BE831" s="144">
        <f>IF(N831="základní",J831,0)</f>
        <v>0</v>
      </c>
      <c r="BF831" s="144">
        <f>IF(N831="snížená",J831,0)</f>
        <v>0</v>
      </c>
      <c r="BG831" s="144">
        <f>IF(N831="zákl. přenesená",J831,0)</f>
        <v>0</v>
      </c>
      <c r="BH831" s="144">
        <f>IF(N831="sníž. přenesená",J831,0)</f>
        <v>0</v>
      </c>
      <c r="BI831" s="144">
        <f>IF(N831="nulová",J831,0)</f>
        <v>0</v>
      </c>
      <c r="BJ831" s="18" t="s">
        <v>76</v>
      </c>
      <c r="BK831" s="144">
        <f>ROUND(I831*H831,2)</f>
        <v>0</v>
      </c>
      <c r="BL831" s="18" t="s">
        <v>303</v>
      </c>
      <c r="BM831" s="143" t="s">
        <v>1116</v>
      </c>
    </row>
    <row r="832" spans="2:65" s="1" customFormat="1" ht="19.5">
      <c r="B832" s="33"/>
      <c r="D832" s="145" t="s">
        <v>193</v>
      </c>
      <c r="F832" s="146" t="s">
        <v>1117</v>
      </c>
      <c r="I832" s="147"/>
      <c r="L832" s="33"/>
      <c r="M832" s="148"/>
      <c r="T832" s="54"/>
      <c r="AT832" s="18" t="s">
        <v>193</v>
      </c>
      <c r="AU832" s="18" t="s">
        <v>206</v>
      </c>
    </row>
    <row r="833" spans="2:65" s="1" customFormat="1">
      <c r="B833" s="33"/>
      <c r="D833" s="149" t="s">
        <v>195</v>
      </c>
      <c r="F833" s="150" t="s">
        <v>1118</v>
      </c>
      <c r="I833" s="147"/>
      <c r="L833" s="33"/>
      <c r="M833" s="148"/>
      <c r="T833" s="54"/>
      <c r="AT833" s="18" t="s">
        <v>195</v>
      </c>
      <c r="AU833" s="18" t="s">
        <v>206</v>
      </c>
    </row>
    <row r="834" spans="2:65" s="12" customFormat="1">
      <c r="B834" s="151"/>
      <c r="D834" s="145" t="s">
        <v>197</v>
      </c>
      <c r="E834" s="152" t="s">
        <v>19</v>
      </c>
      <c r="F834" s="153" t="s">
        <v>1119</v>
      </c>
      <c r="H834" s="154">
        <v>1</v>
      </c>
      <c r="I834" s="155"/>
      <c r="L834" s="151"/>
      <c r="M834" s="156"/>
      <c r="T834" s="157"/>
      <c r="AT834" s="152" t="s">
        <v>197</v>
      </c>
      <c r="AU834" s="152" t="s">
        <v>206</v>
      </c>
      <c r="AV834" s="12" t="s">
        <v>78</v>
      </c>
      <c r="AW834" s="12" t="s">
        <v>31</v>
      </c>
      <c r="AX834" s="12" t="s">
        <v>69</v>
      </c>
      <c r="AY834" s="152" t="s">
        <v>184</v>
      </c>
    </row>
    <row r="835" spans="2:65" s="12" customFormat="1">
      <c r="B835" s="151"/>
      <c r="D835" s="145" t="s">
        <v>197</v>
      </c>
      <c r="E835" s="152" t="s">
        <v>19</v>
      </c>
      <c r="F835" s="153" t="s">
        <v>1120</v>
      </c>
      <c r="H835" s="154">
        <v>1</v>
      </c>
      <c r="I835" s="155"/>
      <c r="L835" s="151"/>
      <c r="M835" s="156"/>
      <c r="T835" s="157"/>
      <c r="AT835" s="152" t="s">
        <v>197</v>
      </c>
      <c r="AU835" s="152" t="s">
        <v>206</v>
      </c>
      <c r="AV835" s="12" t="s">
        <v>78</v>
      </c>
      <c r="AW835" s="12" t="s">
        <v>31</v>
      </c>
      <c r="AX835" s="12" t="s">
        <v>69</v>
      </c>
      <c r="AY835" s="152" t="s">
        <v>184</v>
      </c>
    </row>
    <row r="836" spans="2:65" s="13" customFormat="1">
      <c r="B836" s="158"/>
      <c r="D836" s="145" t="s">
        <v>197</v>
      </c>
      <c r="E836" s="159" t="s">
        <v>19</v>
      </c>
      <c r="F836" s="160" t="s">
        <v>205</v>
      </c>
      <c r="H836" s="161">
        <v>2</v>
      </c>
      <c r="I836" s="162"/>
      <c r="L836" s="158"/>
      <c r="M836" s="163"/>
      <c r="T836" s="164"/>
      <c r="AT836" s="159" t="s">
        <v>197</v>
      </c>
      <c r="AU836" s="159" t="s">
        <v>206</v>
      </c>
      <c r="AV836" s="13" t="s">
        <v>191</v>
      </c>
      <c r="AW836" s="13" t="s">
        <v>31</v>
      </c>
      <c r="AX836" s="13" t="s">
        <v>76</v>
      </c>
      <c r="AY836" s="159" t="s">
        <v>184</v>
      </c>
    </row>
    <row r="837" spans="2:65" s="1" customFormat="1" ht="24.2" customHeight="1">
      <c r="B837" s="33"/>
      <c r="C837" s="132" t="s">
        <v>1121</v>
      </c>
      <c r="D837" s="132" t="s">
        <v>186</v>
      </c>
      <c r="E837" s="133" t="s">
        <v>1122</v>
      </c>
      <c r="F837" s="134" t="s">
        <v>1123</v>
      </c>
      <c r="G837" s="135" t="s">
        <v>345</v>
      </c>
      <c r="H837" s="136">
        <v>11.475</v>
      </c>
      <c r="I837" s="137"/>
      <c r="J837" s="138">
        <f>ROUND(I837*H837,2)</f>
        <v>0</v>
      </c>
      <c r="K837" s="134" t="s">
        <v>190</v>
      </c>
      <c r="L837" s="33"/>
      <c r="M837" s="139" t="s">
        <v>19</v>
      </c>
      <c r="N837" s="140" t="s">
        <v>40</v>
      </c>
      <c r="P837" s="141">
        <f>O837*H837</f>
        <v>0</v>
      </c>
      <c r="Q837" s="141">
        <v>2.7E-4</v>
      </c>
      <c r="R837" s="141">
        <f>Q837*H837</f>
        <v>3.0982499999999999E-3</v>
      </c>
      <c r="S837" s="141">
        <v>0</v>
      </c>
      <c r="T837" s="142">
        <f>S837*H837</f>
        <v>0</v>
      </c>
      <c r="AR837" s="143" t="s">
        <v>303</v>
      </c>
      <c r="AT837" s="143" t="s">
        <v>186</v>
      </c>
      <c r="AU837" s="143" t="s">
        <v>206</v>
      </c>
      <c r="AY837" s="18" t="s">
        <v>184</v>
      </c>
      <c r="BE837" s="144">
        <f>IF(N837="základní",J837,0)</f>
        <v>0</v>
      </c>
      <c r="BF837" s="144">
        <f>IF(N837="snížená",J837,0)</f>
        <v>0</v>
      </c>
      <c r="BG837" s="144">
        <f>IF(N837="zákl. přenesená",J837,0)</f>
        <v>0</v>
      </c>
      <c r="BH837" s="144">
        <f>IF(N837="sníž. přenesená",J837,0)</f>
        <v>0</v>
      </c>
      <c r="BI837" s="144">
        <f>IF(N837="nulová",J837,0)</f>
        <v>0</v>
      </c>
      <c r="BJ837" s="18" t="s">
        <v>76</v>
      </c>
      <c r="BK837" s="144">
        <f>ROUND(I837*H837,2)</f>
        <v>0</v>
      </c>
      <c r="BL837" s="18" t="s">
        <v>303</v>
      </c>
      <c r="BM837" s="143" t="s">
        <v>1124</v>
      </c>
    </row>
    <row r="838" spans="2:65" s="1" customFormat="1" ht="19.5">
      <c r="B838" s="33"/>
      <c r="D838" s="145" t="s">
        <v>193</v>
      </c>
      <c r="F838" s="146" t="s">
        <v>1125</v>
      </c>
      <c r="I838" s="147"/>
      <c r="L838" s="33"/>
      <c r="M838" s="148"/>
      <c r="T838" s="54"/>
      <c r="AT838" s="18" t="s">
        <v>193</v>
      </c>
      <c r="AU838" s="18" t="s">
        <v>206</v>
      </c>
    </row>
    <row r="839" spans="2:65" s="1" customFormat="1">
      <c r="B839" s="33"/>
      <c r="D839" s="149" t="s">
        <v>195</v>
      </c>
      <c r="F839" s="150" t="s">
        <v>1126</v>
      </c>
      <c r="I839" s="147"/>
      <c r="L839" s="33"/>
      <c r="M839" s="148"/>
      <c r="T839" s="54"/>
      <c r="AT839" s="18" t="s">
        <v>195</v>
      </c>
      <c r="AU839" s="18" t="s">
        <v>206</v>
      </c>
    </row>
    <row r="840" spans="2:65" s="12" customFormat="1">
      <c r="B840" s="151"/>
      <c r="D840" s="145" t="s">
        <v>197</v>
      </c>
      <c r="E840" s="152" t="s">
        <v>19</v>
      </c>
      <c r="F840" s="153" t="s">
        <v>1127</v>
      </c>
      <c r="H840" s="154">
        <v>6.0750000000000002</v>
      </c>
      <c r="I840" s="155"/>
      <c r="L840" s="151"/>
      <c r="M840" s="156"/>
      <c r="T840" s="157"/>
      <c r="AT840" s="152" t="s">
        <v>197</v>
      </c>
      <c r="AU840" s="152" t="s">
        <v>206</v>
      </c>
      <c r="AV840" s="12" t="s">
        <v>78</v>
      </c>
      <c r="AW840" s="12" t="s">
        <v>31</v>
      </c>
      <c r="AX840" s="12" t="s">
        <v>69</v>
      </c>
      <c r="AY840" s="152" t="s">
        <v>184</v>
      </c>
    </row>
    <row r="841" spans="2:65" s="12" customFormat="1">
      <c r="B841" s="151"/>
      <c r="D841" s="145" t="s">
        <v>197</v>
      </c>
      <c r="E841" s="152" t="s">
        <v>19</v>
      </c>
      <c r="F841" s="153" t="s">
        <v>1128</v>
      </c>
      <c r="H841" s="154">
        <v>5.4</v>
      </c>
      <c r="I841" s="155"/>
      <c r="L841" s="151"/>
      <c r="M841" s="156"/>
      <c r="T841" s="157"/>
      <c r="AT841" s="152" t="s">
        <v>197</v>
      </c>
      <c r="AU841" s="152" t="s">
        <v>206</v>
      </c>
      <c r="AV841" s="12" t="s">
        <v>78</v>
      </c>
      <c r="AW841" s="12" t="s">
        <v>31</v>
      </c>
      <c r="AX841" s="12" t="s">
        <v>69</v>
      </c>
      <c r="AY841" s="152" t="s">
        <v>184</v>
      </c>
    </row>
    <row r="842" spans="2:65" s="13" customFormat="1">
      <c r="B842" s="158"/>
      <c r="D842" s="145" t="s">
        <v>197</v>
      </c>
      <c r="E842" s="159" t="s">
        <v>19</v>
      </c>
      <c r="F842" s="160" t="s">
        <v>205</v>
      </c>
      <c r="H842" s="161">
        <v>11.475</v>
      </c>
      <c r="I842" s="162"/>
      <c r="L842" s="158"/>
      <c r="M842" s="163"/>
      <c r="T842" s="164"/>
      <c r="AT842" s="159" t="s">
        <v>197</v>
      </c>
      <c r="AU842" s="159" t="s">
        <v>206</v>
      </c>
      <c r="AV842" s="13" t="s">
        <v>191</v>
      </c>
      <c r="AW842" s="13" t="s">
        <v>31</v>
      </c>
      <c r="AX842" s="13" t="s">
        <v>76</v>
      </c>
      <c r="AY842" s="159" t="s">
        <v>184</v>
      </c>
    </row>
    <row r="843" spans="2:65" s="1" customFormat="1" ht="24.2" customHeight="1">
      <c r="B843" s="33"/>
      <c r="C843" s="132" t="s">
        <v>1129</v>
      </c>
      <c r="D843" s="132" t="s">
        <v>186</v>
      </c>
      <c r="E843" s="133" t="s">
        <v>1130</v>
      </c>
      <c r="F843" s="134" t="s">
        <v>1131</v>
      </c>
      <c r="G843" s="135" t="s">
        <v>345</v>
      </c>
      <c r="H843" s="136">
        <v>19.8</v>
      </c>
      <c r="I843" s="137"/>
      <c r="J843" s="138">
        <f>ROUND(I843*H843,2)</f>
        <v>0</v>
      </c>
      <c r="K843" s="134" t="s">
        <v>190</v>
      </c>
      <c r="L843" s="33"/>
      <c r="M843" s="139" t="s">
        <v>19</v>
      </c>
      <c r="N843" s="140" t="s">
        <v>40</v>
      </c>
      <c r="P843" s="141">
        <f>O843*H843</f>
        <v>0</v>
      </c>
      <c r="Q843" s="141">
        <v>2.5999999999999998E-4</v>
      </c>
      <c r="R843" s="141">
        <f>Q843*H843</f>
        <v>5.1479999999999998E-3</v>
      </c>
      <c r="S843" s="141">
        <v>0</v>
      </c>
      <c r="T843" s="142">
        <f>S843*H843</f>
        <v>0</v>
      </c>
      <c r="AR843" s="143" t="s">
        <v>303</v>
      </c>
      <c r="AT843" s="143" t="s">
        <v>186</v>
      </c>
      <c r="AU843" s="143" t="s">
        <v>206</v>
      </c>
      <c r="AY843" s="18" t="s">
        <v>184</v>
      </c>
      <c r="BE843" s="144">
        <f>IF(N843="základní",J843,0)</f>
        <v>0</v>
      </c>
      <c r="BF843" s="144">
        <f>IF(N843="snížená",J843,0)</f>
        <v>0</v>
      </c>
      <c r="BG843" s="144">
        <f>IF(N843="zákl. přenesená",J843,0)</f>
        <v>0</v>
      </c>
      <c r="BH843" s="144">
        <f>IF(N843="sníž. přenesená",J843,0)</f>
        <v>0</v>
      </c>
      <c r="BI843" s="144">
        <f>IF(N843="nulová",J843,0)</f>
        <v>0</v>
      </c>
      <c r="BJ843" s="18" t="s">
        <v>76</v>
      </c>
      <c r="BK843" s="144">
        <f>ROUND(I843*H843,2)</f>
        <v>0</v>
      </c>
      <c r="BL843" s="18" t="s">
        <v>303</v>
      </c>
      <c r="BM843" s="143" t="s">
        <v>1132</v>
      </c>
    </row>
    <row r="844" spans="2:65" s="1" customFormat="1" ht="19.5">
      <c r="B844" s="33"/>
      <c r="D844" s="145" t="s">
        <v>193</v>
      </c>
      <c r="F844" s="146" t="s">
        <v>1133</v>
      </c>
      <c r="I844" s="147"/>
      <c r="L844" s="33"/>
      <c r="M844" s="148"/>
      <c r="T844" s="54"/>
      <c r="AT844" s="18" t="s">
        <v>193</v>
      </c>
      <c r="AU844" s="18" t="s">
        <v>206</v>
      </c>
    </row>
    <row r="845" spans="2:65" s="1" customFormat="1">
      <c r="B845" s="33"/>
      <c r="D845" s="149" t="s">
        <v>195</v>
      </c>
      <c r="F845" s="150" t="s">
        <v>1134</v>
      </c>
      <c r="I845" s="147"/>
      <c r="L845" s="33"/>
      <c r="M845" s="148"/>
      <c r="T845" s="54"/>
      <c r="AT845" s="18" t="s">
        <v>195</v>
      </c>
      <c r="AU845" s="18" t="s">
        <v>206</v>
      </c>
    </row>
    <row r="846" spans="2:65" s="12" customFormat="1">
      <c r="B846" s="151"/>
      <c r="D846" s="145" t="s">
        <v>197</v>
      </c>
      <c r="E846" s="152" t="s">
        <v>19</v>
      </c>
      <c r="F846" s="153" t="s">
        <v>1135</v>
      </c>
      <c r="H846" s="154">
        <v>19.8</v>
      </c>
      <c r="I846" s="155"/>
      <c r="L846" s="151"/>
      <c r="M846" s="156"/>
      <c r="T846" s="157"/>
      <c r="AT846" s="152" t="s">
        <v>197</v>
      </c>
      <c r="AU846" s="152" t="s">
        <v>206</v>
      </c>
      <c r="AV846" s="12" t="s">
        <v>78</v>
      </c>
      <c r="AW846" s="12" t="s">
        <v>31</v>
      </c>
      <c r="AX846" s="12" t="s">
        <v>76</v>
      </c>
      <c r="AY846" s="152" t="s">
        <v>184</v>
      </c>
    </row>
    <row r="847" spans="2:65" s="1" customFormat="1" ht="24.2" customHeight="1">
      <c r="B847" s="33"/>
      <c r="C847" s="171" t="s">
        <v>295</v>
      </c>
      <c r="D847" s="171" t="s">
        <v>557</v>
      </c>
      <c r="E847" s="172" t="s">
        <v>1136</v>
      </c>
      <c r="F847" s="173" t="s">
        <v>1137</v>
      </c>
      <c r="G847" s="174" t="s">
        <v>509</v>
      </c>
      <c r="H847" s="175">
        <v>1</v>
      </c>
      <c r="I847" s="176"/>
      <c r="J847" s="177">
        <f>ROUND(I847*H847,2)</f>
        <v>0</v>
      </c>
      <c r="K847" s="173" t="s">
        <v>190</v>
      </c>
      <c r="L847" s="178"/>
      <c r="M847" s="179" t="s">
        <v>19</v>
      </c>
      <c r="N847" s="180" t="s">
        <v>40</v>
      </c>
      <c r="P847" s="141">
        <f>O847*H847</f>
        <v>0</v>
      </c>
      <c r="Q847" s="141">
        <v>1.521E-2</v>
      </c>
      <c r="R847" s="141">
        <f>Q847*H847</f>
        <v>1.521E-2</v>
      </c>
      <c r="S847" s="141">
        <v>0</v>
      </c>
      <c r="T847" s="142">
        <f>S847*H847</f>
        <v>0</v>
      </c>
      <c r="AR847" s="143" t="s">
        <v>238</v>
      </c>
      <c r="AT847" s="143" t="s">
        <v>557</v>
      </c>
      <c r="AU847" s="143" t="s">
        <v>206</v>
      </c>
      <c r="AY847" s="18" t="s">
        <v>184</v>
      </c>
      <c r="BE847" s="144">
        <f>IF(N847="základní",J847,0)</f>
        <v>0</v>
      </c>
      <c r="BF847" s="144">
        <f>IF(N847="snížená",J847,0)</f>
        <v>0</v>
      </c>
      <c r="BG847" s="144">
        <f>IF(N847="zákl. přenesená",J847,0)</f>
        <v>0</v>
      </c>
      <c r="BH847" s="144">
        <f>IF(N847="sníž. přenesená",J847,0)</f>
        <v>0</v>
      </c>
      <c r="BI847" s="144">
        <f>IF(N847="nulová",J847,0)</f>
        <v>0</v>
      </c>
      <c r="BJ847" s="18" t="s">
        <v>76</v>
      </c>
      <c r="BK847" s="144">
        <f>ROUND(I847*H847,2)</f>
        <v>0</v>
      </c>
      <c r="BL847" s="18" t="s">
        <v>191</v>
      </c>
      <c r="BM847" s="143" t="s">
        <v>1138</v>
      </c>
    </row>
    <row r="848" spans="2:65" s="1" customFormat="1" ht="19.5">
      <c r="B848" s="33"/>
      <c r="D848" s="145" t="s">
        <v>193</v>
      </c>
      <c r="F848" s="146" t="s">
        <v>1137</v>
      </c>
      <c r="I848" s="147"/>
      <c r="L848" s="33"/>
      <c r="M848" s="148"/>
      <c r="T848" s="54"/>
      <c r="AT848" s="18" t="s">
        <v>193</v>
      </c>
      <c r="AU848" s="18" t="s">
        <v>206</v>
      </c>
    </row>
    <row r="849" spans="2:65" s="12" customFormat="1">
      <c r="B849" s="151"/>
      <c r="D849" s="145" t="s">
        <v>197</v>
      </c>
      <c r="E849" s="152" t="s">
        <v>19</v>
      </c>
      <c r="F849" s="153" t="s">
        <v>76</v>
      </c>
      <c r="H849" s="154">
        <v>1</v>
      </c>
      <c r="I849" s="155"/>
      <c r="L849" s="151"/>
      <c r="M849" s="156"/>
      <c r="T849" s="157"/>
      <c r="AT849" s="152" t="s">
        <v>197</v>
      </c>
      <c r="AU849" s="152" t="s">
        <v>206</v>
      </c>
      <c r="AV849" s="12" t="s">
        <v>78</v>
      </c>
      <c r="AW849" s="12" t="s">
        <v>31</v>
      </c>
      <c r="AX849" s="12" t="s">
        <v>76</v>
      </c>
      <c r="AY849" s="152" t="s">
        <v>184</v>
      </c>
    </row>
    <row r="850" spans="2:65" s="1" customFormat="1" ht="24.2" customHeight="1">
      <c r="B850" s="33"/>
      <c r="C850" s="171" t="s">
        <v>1139</v>
      </c>
      <c r="D850" s="171" t="s">
        <v>557</v>
      </c>
      <c r="E850" s="172" t="s">
        <v>1136</v>
      </c>
      <c r="F850" s="173" t="s">
        <v>1137</v>
      </c>
      <c r="G850" s="174" t="s">
        <v>509</v>
      </c>
      <c r="H850" s="175">
        <v>1</v>
      </c>
      <c r="I850" s="176"/>
      <c r="J850" s="177">
        <f>ROUND(I850*H850,2)</f>
        <v>0</v>
      </c>
      <c r="K850" s="173" t="s">
        <v>190</v>
      </c>
      <c r="L850" s="178"/>
      <c r="M850" s="179" t="s">
        <v>19</v>
      </c>
      <c r="N850" s="180" t="s">
        <v>40</v>
      </c>
      <c r="P850" s="141">
        <f>O850*H850</f>
        <v>0</v>
      </c>
      <c r="Q850" s="141">
        <v>1.521E-2</v>
      </c>
      <c r="R850" s="141">
        <f>Q850*H850</f>
        <v>1.521E-2</v>
      </c>
      <c r="S850" s="141">
        <v>0</v>
      </c>
      <c r="T850" s="142">
        <f>S850*H850</f>
        <v>0</v>
      </c>
      <c r="AR850" s="143" t="s">
        <v>238</v>
      </c>
      <c r="AT850" s="143" t="s">
        <v>557</v>
      </c>
      <c r="AU850" s="143" t="s">
        <v>206</v>
      </c>
      <c r="AY850" s="18" t="s">
        <v>184</v>
      </c>
      <c r="BE850" s="144">
        <f>IF(N850="základní",J850,0)</f>
        <v>0</v>
      </c>
      <c r="BF850" s="144">
        <f>IF(N850="snížená",J850,0)</f>
        <v>0</v>
      </c>
      <c r="BG850" s="144">
        <f>IF(N850="zákl. přenesená",J850,0)</f>
        <v>0</v>
      </c>
      <c r="BH850" s="144">
        <f>IF(N850="sníž. přenesená",J850,0)</f>
        <v>0</v>
      </c>
      <c r="BI850" s="144">
        <f>IF(N850="nulová",J850,0)</f>
        <v>0</v>
      </c>
      <c r="BJ850" s="18" t="s">
        <v>76</v>
      </c>
      <c r="BK850" s="144">
        <f>ROUND(I850*H850,2)</f>
        <v>0</v>
      </c>
      <c r="BL850" s="18" t="s">
        <v>191</v>
      </c>
      <c r="BM850" s="143" t="s">
        <v>1140</v>
      </c>
    </row>
    <row r="851" spans="2:65" s="1" customFormat="1" ht="19.5">
      <c r="B851" s="33"/>
      <c r="D851" s="145" t="s">
        <v>193</v>
      </c>
      <c r="F851" s="146" t="s">
        <v>1137</v>
      </c>
      <c r="I851" s="147"/>
      <c r="L851" s="33"/>
      <c r="M851" s="148"/>
      <c r="T851" s="54"/>
      <c r="AT851" s="18" t="s">
        <v>193</v>
      </c>
      <c r="AU851" s="18" t="s">
        <v>206</v>
      </c>
    </row>
    <row r="852" spans="2:65" s="1" customFormat="1" ht="24.2" customHeight="1">
      <c r="B852" s="33"/>
      <c r="C852" s="171" t="s">
        <v>1141</v>
      </c>
      <c r="D852" s="171" t="s">
        <v>557</v>
      </c>
      <c r="E852" s="172" t="s">
        <v>1142</v>
      </c>
      <c r="F852" s="173" t="s">
        <v>1143</v>
      </c>
      <c r="G852" s="174" t="s">
        <v>509</v>
      </c>
      <c r="H852" s="175">
        <v>1</v>
      </c>
      <c r="I852" s="176"/>
      <c r="J852" s="177">
        <f>ROUND(I852*H852,2)</f>
        <v>0</v>
      </c>
      <c r="K852" s="173" t="s">
        <v>190</v>
      </c>
      <c r="L852" s="178"/>
      <c r="M852" s="179" t="s">
        <v>19</v>
      </c>
      <c r="N852" s="180" t="s">
        <v>40</v>
      </c>
      <c r="P852" s="141">
        <f>O852*H852</f>
        <v>0</v>
      </c>
      <c r="Q852" s="141">
        <v>1.95E-2</v>
      </c>
      <c r="R852" s="141">
        <f>Q852*H852</f>
        <v>1.95E-2</v>
      </c>
      <c r="S852" s="141">
        <v>0</v>
      </c>
      <c r="T852" s="142">
        <f>S852*H852</f>
        <v>0</v>
      </c>
      <c r="AR852" s="143" t="s">
        <v>238</v>
      </c>
      <c r="AT852" s="143" t="s">
        <v>557</v>
      </c>
      <c r="AU852" s="143" t="s">
        <v>206</v>
      </c>
      <c r="AY852" s="18" t="s">
        <v>184</v>
      </c>
      <c r="BE852" s="144">
        <f>IF(N852="základní",J852,0)</f>
        <v>0</v>
      </c>
      <c r="BF852" s="144">
        <f>IF(N852="snížená",J852,0)</f>
        <v>0</v>
      </c>
      <c r="BG852" s="144">
        <f>IF(N852="zákl. přenesená",J852,0)</f>
        <v>0</v>
      </c>
      <c r="BH852" s="144">
        <f>IF(N852="sníž. přenesená",J852,0)</f>
        <v>0</v>
      </c>
      <c r="BI852" s="144">
        <f>IF(N852="nulová",J852,0)</f>
        <v>0</v>
      </c>
      <c r="BJ852" s="18" t="s">
        <v>76</v>
      </c>
      <c r="BK852" s="144">
        <f>ROUND(I852*H852,2)</f>
        <v>0</v>
      </c>
      <c r="BL852" s="18" t="s">
        <v>191</v>
      </c>
      <c r="BM852" s="143" t="s">
        <v>1144</v>
      </c>
    </row>
    <row r="853" spans="2:65" s="1" customFormat="1" ht="19.5">
      <c r="B853" s="33"/>
      <c r="D853" s="145" t="s">
        <v>193</v>
      </c>
      <c r="F853" s="146" t="s">
        <v>1143</v>
      </c>
      <c r="I853" s="147"/>
      <c r="L853" s="33"/>
      <c r="M853" s="148"/>
      <c r="T853" s="54"/>
      <c r="AT853" s="18" t="s">
        <v>193</v>
      </c>
      <c r="AU853" s="18" t="s">
        <v>206</v>
      </c>
    </row>
    <row r="854" spans="2:65" s="1" customFormat="1" ht="24.2" customHeight="1">
      <c r="B854" s="33"/>
      <c r="C854" s="171" t="s">
        <v>1145</v>
      </c>
      <c r="D854" s="171" t="s">
        <v>557</v>
      </c>
      <c r="E854" s="172" t="s">
        <v>1146</v>
      </c>
      <c r="F854" s="173" t="s">
        <v>1147</v>
      </c>
      <c r="G854" s="174" t="s">
        <v>509</v>
      </c>
      <c r="H854" s="175">
        <v>2</v>
      </c>
      <c r="I854" s="176"/>
      <c r="J854" s="177">
        <f>ROUND(I854*H854,2)</f>
        <v>0</v>
      </c>
      <c r="K854" s="173" t="s">
        <v>19</v>
      </c>
      <c r="L854" s="178"/>
      <c r="M854" s="179" t="s">
        <v>19</v>
      </c>
      <c r="N854" s="180" t="s">
        <v>40</v>
      </c>
      <c r="P854" s="141">
        <f>O854*H854</f>
        <v>0</v>
      </c>
      <c r="Q854" s="141">
        <v>1.553E-2</v>
      </c>
      <c r="R854" s="141">
        <f>Q854*H854</f>
        <v>3.1060000000000001E-2</v>
      </c>
      <c r="S854" s="141">
        <v>0</v>
      </c>
      <c r="T854" s="142">
        <f>S854*H854</f>
        <v>0</v>
      </c>
      <c r="AR854" s="143" t="s">
        <v>238</v>
      </c>
      <c r="AT854" s="143" t="s">
        <v>557</v>
      </c>
      <c r="AU854" s="143" t="s">
        <v>206</v>
      </c>
      <c r="AY854" s="18" t="s">
        <v>184</v>
      </c>
      <c r="BE854" s="144">
        <f>IF(N854="základní",J854,0)</f>
        <v>0</v>
      </c>
      <c r="BF854" s="144">
        <f>IF(N854="snížená",J854,0)</f>
        <v>0</v>
      </c>
      <c r="BG854" s="144">
        <f>IF(N854="zákl. přenesená",J854,0)</f>
        <v>0</v>
      </c>
      <c r="BH854" s="144">
        <f>IF(N854="sníž. přenesená",J854,0)</f>
        <v>0</v>
      </c>
      <c r="BI854" s="144">
        <f>IF(N854="nulová",J854,0)</f>
        <v>0</v>
      </c>
      <c r="BJ854" s="18" t="s">
        <v>76</v>
      </c>
      <c r="BK854" s="144">
        <f>ROUND(I854*H854,2)</f>
        <v>0</v>
      </c>
      <c r="BL854" s="18" t="s">
        <v>191</v>
      </c>
      <c r="BM854" s="143" t="s">
        <v>1148</v>
      </c>
    </row>
    <row r="855" spans="2:65" s="1" customFormat="1">
      <c r="B855" s="33"/>
      <c r="D855" s="145" t="s">
        <v>193</v>
      </c>
      <c r="F855" s="146" t="s">
        <v>1147</v>
      </c>
      <c r="I855" s="147"/>
      <c r="L855" s="33"/>
      <c r="M855" s="148"/>
      <c r="T855" s="54"/>
      <c r="AT855" s="18" t="s">
        <v>193</v>
      </c>
      <c r="AU855" s="18" t="s">
        <v>206</v>
      </c>
    </row>
    <row r="856" spans="2:65" s="12" customFormat="1">
      <c r="B856" s="151"/>
      <c r="D856" s="145" t="s">
        <v>197</v>
      </c>
      <c r="E856" s="152" t="s">
        <v>19</v>
      </c>
      <c r="F856" s="153" t="s">
        <v>78</v>
      </c>
      <c r="H856" s="154">
        <v>2</v>
      </c>
      <c r="I856" s="155"/>
      <c r="L856" s="151"/>
      <c r="M856" s="156"/>
      <c r="T856" s="157"/>
      <c r="AT856" s="152" t="s">
        <v>197</v>
      </c>
      <c r="AU856" s="152" t="s">
        <v>206</v>
      </c>
      <c r="AV856" s="12" t="s">
        <v>78</v>
      </c>
      <c r="AW856" s="12" t="s">
        <v>31</v>
      </c>
      <c r="AX856" s="12" t="s">
        <v>76</v>
      </c>
      <c r="AY856" s="152" t="s">
        <v>184</v>
      </c>
    </row>
    <row r="857" spans="2:65" s="1" customFormat="1" ht="24.2" customHeight="1">
      <c r="B857" s="33"/>
      <c r="C857" s="171" t="s">
        <v>1149</v>
      </c>
      <c r="D857" s="171" t="s">
        <v>557</v>
      </c>
      <c r="E857" s="172" t="s">
        <v>1150</v>
      </c>
      <c r="F857" s="173" t="s">
        <v>1151</v>
      </c>
      <c r="G857" s="174" t="s">
        <v>509</v>
      </c>
      <c r="H857" s="175">
        <v>2</v>
      </c>
      <c r="I857" s="176"/>
      <c r="J857" s="177">
        <f>ROUND(I857*H857,2)</f>
        <v>0</v>
      </c>
      <c r="K857" s="173" t="s">
        <v>19</v>
      </c>
      <c r="L857" s="178"/>
      <c r="M857" s="179" t="s">
        <v>19</v>
      </c>
      <c r="N857" s="180" t="s">
        <v>40</v>
      </c>
      <c r="P857" s="141">
        <f>O857*H857</f>
        <v>0</v>
      </c>
      <c r="Q857" s="141">
        <v>0.01</v>
      </c>
      <c r="R857" s="141">
        <f>Q857*H857</f>
        <v>0.02</v>
      </c>
      <c r="S857" s="141">
        <v>0</v>
      </c>
      <c r="T857" s="142">
        <f>S857*H857</f>
        <v>0</v>
      </c>
      <c r="AR857" s="143" t="s">
        <v>238</v>
      </c>
      <c r="AT857" s="143" t="s">
        <v>557</v>
      </c>
      <c r="AU857" s="143" t="s">
        <v>206</v>
      </c>
      <c r="AY857" s="18" t="s">
        <v>184</v>
      </c>
      <c r="BE857" s="144">
        <f>IF(N857="základní",J857,0)</f>
        <v>0</v>
      </c>
      <c r="BF857" s="144">
        <f>IF(N857="snížená",J857,0)</f>
        <v>0</v>
      </c>
      <c r="BG857" s="144">
        <f>IF(N857="zákl. přenesená",J857,0)</f>
        <v>0</v>
      </c>
      <c r="BH857" s="144">
        <f>IF(N857="sníž. přenesená",J857,0)</f>
        <v>0</v>
      </c>
      <c r="BI857" s="144">
        <f>IF(N857="nulová",J857,0)</f>
        <v>0</v>
      </c>
      <c r="BJ857" s="18" t="s">
        <v>76</v>
      </c>
      <c r="BK857" s="144">
        <f>ROUND(I857*H857,2)</f>
        <v>0</v>
      </c>
      <c r="BL857" s="18" t="s">
        <v>191</v>
      </c>
      <c r="BM857" s="143" t="s">
        <v>1152</v>
      </c>
    </row>
    <row r="858" spans="2:65" s="1" customFormat="1" ht="19.5">
      <c r="B858" s="33"/>
      <c r="D858" s="145" t="s">
        <v>193</v>
      </c>
      <c r="F858" s="146" t="s">
        <v>1151</v>
      </c>
      <c r="I858" s="147"/>
      <c r="L858" s="33"/>
      <c r="M858" s="148"/>
      <c r="T858" s="54"/>
      <c r="AT858" s="18" t="s">
        <v>193</v>
      </c>
      <c r="AU858" s="18" t="s">
        <v>206</v>
      </c>
    </row>
    <row r="859" spans="2:65" s="12" customFormat="1">
      <c r="B859" s="151"/>
      <c r="D859" s="145" t="s">
        <v>197</v>
      </c>
      <c r="E859" s="152" t="s">
        <v>19</v>
      </c>
      <c r="F859" s="153" t="s">
        <v>78</v>
      </c>
      <c r="H859" s="154">
        <v>2</v>
      </c>
      <c r="I859" s="155"/>
      <c r="L859" s="151"/>
      <c r="M859" s="156"/>
      <c r="T859" s="157"/>
      <c r="AT859" s="152" t="s">
        <v>197</v>
      </c>
      <c r="AU859" s="152" t="s">
        <v>206</v>
      </c>
      <c r="AV859" s="12" t="s">
        <v>78</v>
      </c>
      <c r="AW859" s="12" t="s">
        <v>31</v>
      </c>
      <c r="AX859" s="12" t="s">
        <v>69</v>
      </c>
      <c r="AY859" s="152" t="s">
        <v>184</v>
      </c>
    </row>
    <row r="860" spans="2:65" s="1" customFormat="1" ht="24.2" customHeight="1">
      <c r="B860" s="33"/>
      <c r="C860" s="171" t="s">
        <v>1153</v>
      </c>
      <c r="D860" s="171" t="s">
        <v>557</v>
      </c>
      <c r="E860" s="172" t="s">
        <v>1154</v>
      </c>
      <c r="F860" s="173" t="s">
        <v>1155</v>
      </c>
      <c r="G860" s="174" t="s">
        <v>509</v>
      </c>
      <c r="H860" s="175">
        <v>5</v>
      </c>
      <c r="I860" s="176"/>
      <c r="J860" s="177">
        <f>ROUND(I860*H860,2)</f>
        <v>0</v>
      </c>
      <c r="K860" s="173" t="s">
        <v>19</v>
      </c>
      <c r="L860" s="178"/>
      <c r="M860" s="179" t="s">
        <v>19</v>
      </c>
      <c r="N860" s="180" t="s">
        <v>40</v>
      </c>
      <c r="P860" s="141">
        <f>O860*H860</f>
        <v>0</v>
      </c>
      <c r="Q860" s="141">
        <v>2.4500000000000001E-2</v>
      </c>
      <c r="R860" s="141">
        <f>Q860*H860</f>
        <v>0.1225</v>
      </c>
      <c r="S860" s="141">
        <v>0</v>
      </c>
      <c r="T860" s="142">
        <f>S860*H860</f>
        <v>0</v>
      </c>
      <c r="AR860" s="143" t="s">
        <v>238</v>
      </c>
      <c r="AT860" s="143" t="s">
        <v>557</v>
      </c>
      <c r="AU860" s="143" t="s">
        <v>206</v>
      </c>
      <c r="AY860" s="18" t="s">
        <v>184</v>
      </c>
      <c r="BE860" s="144">
        <f>IF(N860="základní",J860,0)</f>
        <v>0</v>
      </c>
      <c r="BF860" s="144">
        <f>IF(N860="snížená",J860,0)</f>
        <v>0</v>
      </c>
      <c r="BG860" s="144">
        <f>IF(N860="zákl. přenesená",J860,0)</f>
        <v>0</v>
      </c>
      <c r="BH860" s="144">
        <f>IF(N860="sníž. přenesená",J860,0)</f>
        <v>0</v>
      </c>
      <c r="BI860" s="144">
        <f>IF(N860="nulová",J860,0)</f>
        <v>0</v>
      </c>
      <c r="BJ860" s="18" t="s">
        <v>76</v>
      </c>
      <c r="BK860" s="144">
        <f>ROUND(I860*H860,2)</f>
        <v>0</v>
      </c>
      <c r="BL860" s="18" t="s">
        <v>191</v>
      </c>
      <c r="BM860" s="143" t="s">
        <v>1156</v>
      </c>
    </row>
    <row r="861" spans="2:65" s="1" customFormat="1" ht="19.5">
      <c r="B861" s="33"/>
      <c r="D861" s="145" t="s">
        <v>193</v>
      </c>
      <c r="F861" s="146" t="s">
        <v>1155</v>
      </c>
      <c r="I861" s="147"/>
      <c r="L861" s="33"/>
      <c r="M861" s="148"/>
      <c r="T861" s="54"/>
      <c r="AT861" s="18" t="s">
        <v>193</v>
      </c>
      <c r="AU861" s="18" t="s">
        <v>206</v>
      </c>
    </row>
    <row r="862" spans="2:65" s="12" customFormat="1">
      <c r="B862" s="151"/>
      <c r="D862" s="145" t="s">
        <v>197</v>
      </c>
      <c r="E862" s="152" t="s">
        <v>19</v>
      </c>
      <c r="F862" s="153" t="s">
        <v>218</v>
      </c>
      <c r="H862" s="154">
        <v>5</v>
      </c>
      <c r="I862" s="155"/>
      <c r="L862" s="151"/>
      <c r="M862" s="156"/>
      <c r="T862" s="157"/>
      <c r="AT862" s="152" t="s">
        <v>197</v>
      </c>
      <c r="AU862" s="152" t="s">
        <v>206</v>
      </c>
      <c r="AV862" s="12" t="s">
        <v>78</v>
      </c>
      <c r="AW862" s="12" t="s">
        <v>31</v>
      </c>
      <c r="AX862" s="12" t="s">
        <v>69</v>
      </c>
      <c r="AY862" s="152" t="s">
        <v>184</v>
      </c>
    </row>
    <row r="863" spans="2:65" s="1" customFormat="1" ht="24.2" customHeight="1">
      <c r="B863" s="33"/>
      <c r="C863" s="171" t="s">
        <v>1157</v>
      </c>
      <c r="D863" s="171" t="s">
        <v>557</v>
      </c>
      <c r="E863" s="172" t="s">
        <v>1158</v>
      </c>
      <c r="F863" s="173" t="s">
        <v>1159</v>
      </c>
      <c r="G863" s="174" t="s">
        <v>509</v>
      </c>
      <c r="H863" s="175">
        <v>6</v>
      </c>
      <c r="I863" s="176"/>
      <c r="J863" s="177">
        <f>ROUND(I863*H863,2)</f>
        <v>0</v>
      </c>
      <c r="K863" s="173" t="s">
        <v>19</v>
      </c>
      <c r="L863" s="178"/>
      <c r="M863" s="179" t="s">
        <v>19</v>
      </c>
      <c r="N863" s="180" t="s">
        <v>40</v>
      </c>
      <c r="P863" s="141">
        <f>O863*H863</f>
        <v>0</v>
      </c>
      <c r="Q863" s="141">
        <v>3.5999999999999997E-2</v>
      </c>
      <c r="R863" s="141">
        <f>Q863*H863</f>
        <v>0.21599999999999997</v>
      </c>
      <c r="S863" s="141">
        <v>0</v>
      </c>
      <c r="T863" s="142">
        <f>S863*H863</f>
        <v>0</v>
      </c>
      <c r="AR863" s="143" t="s">
        <v>238</v>
      </c>
      <c r="AT863" s="143" t="s">
        <v>557</v>
      </c>
      <c r="AU863" s="143" t="s">
        <v>206</v>
      </c>
      <c r="AY863" s="18" t="s">
        <v>184</v>
      </c>
      <c r="BE863" s="144">
        <f>IF(N863="základní",J863,0)</f>
        <v>0</v>
      </c>
      <c r="BF863" s="144">
        <f>IF(N863="snížená",J863,0)</f>
        <v>0</v>
      </c>
      <c r="BG863" s="144">
        <f>IF(N863="zákl. přenesená",J863,0)</f>
        <v>0</v>
      </c>
      <c r="BH863" s="144">
        <f>IF(N863="sníž. přenesená",J863,0)</f>
        <v>0</v>
      </c>
      <c r="BI863" s="144">
        <f>IF(N863="nulová",J863,0)</f>
        <v>0</v>
      </c>
      <c r="BJ863" s="18" t="s">
        <v>76</v>
      </c>
      <c r="BK863" s="144">
        <f>ROUND(I863*H863,2)</f>
        <v>0</v>
      </c>
      <c r="BL863" s="18" t="s">
        <v>191</v>
      </c>
      <c r="BM863" s="143" t="s">
        <v>1160</v>
      </c>
    </row>
    <row r="864" spans="2:65" s="1" customFormat="1" ht="19.5">
      <c r="B864" s="33"/>
      <c r="D864" s="145" t="s">
        <v>193</v>
      </c>
      <c r="F864" s="146" t="s">
        <v>1159</v>
      </c>
      <c r="I864" s="147"/>
      <c r="L864" s="33"/>
      <c r="M864" s="148"/>
      <c r="T864" s="54"/>
      <c r="AT864" s="18" t="s">
        <v>193</v>
      </c>
      <c r="AU864" s="18" t="s">
        <v>206</v>
      </c>
    </row>
    <row r="865" spans="2:65" s="12" customFormat="1">
      <c r="B865" s="151"/>
      <c r="D865" s="145" t="s">
        <v>197</v>
      </c>
      <c r="E865" s="152" t="s">
        <v>19</v>
      </c>
      <c r="F865" s="153" t="s">
        <v>225</v>
      </c>
      <c r="H865" s="154">
        <v>6</v>
      </c>
      <c r="I865" s="155"/>
      <c r="L865" s="151"/>
      <c r="M865" s="156"/>
      <c r="T865" s="157"/>
      <c r="AT865" s="152" t="s">
        <v>197</v>
      </c>
      <c r="AU865" s="152" t="s">
        <v>206</v>
      </c>
      <c r="AV865" s="12" t="s">
        <v>78</v>
      </c>
      <c r="AW865" s="12" t="s">
        <v>31</v>
      </c>
      <c r="AX865" s="12" t="s">
        <v>76</v>
      </c>
      <c r="AY865" s="152" t="s">
        <v>184</v>
      </c>
    </row>
    <row r="866" spans="2:65" s="11" customFormat="1" ht="22.9" customHeight="1">
      <c r="B866" s="120"/>
      <c r="D866" s="121" t="s">
        <v>68</v>
      </c>
      <c r="E866" s="130" t="s">
        <v>238</v>
      </c>
      <c r="F866" s="130" t="s">
        <v>1161</v>
      </c>
      <c r="I866" s="123"/>
      <c r="J866" s="131">
        <f>BK866</f>
        <v>0</v>
      </c>
      <c r="L866" s="120"/>
      <c r="M866" s="125"/>
      <c r="P866" s="126">
        <f>SUM(P867:P877)</f>
        <v>0</v>
      </c>
      <c r="R866" s="126">
        <f>SUM(R867:R877)</f>
        <v>0.22241</v>
      </c>
      <c r="T866" s="127">
        <f>SUM(T867:T877)</f>
        <v>0</v>
      </c>
      <c r="AR866" s="121" t="s">
        <v>76</v>
      </c>
      <c r="AT866" s="128" t="s">
        <v>68</v>
      </c>
      <c r="AU866" s="128" t="s">
        <v>76</v>
      </c>
      <c r="AY866" s="121" t="s">
        <v>184</v>
      </c>
      <c r="BK866" s="129">
        <f>SUM(BK867:BK877)</f>
        <v>0</v>
      </c>
    </row>
    <row r="867" spans="2:65" s="1" customFormat="1" ht="37.9" customHeight="1">
      <c r="B867" s="33"/>
      <c r="C867" s="132" t="s">
        <v>1162</v>
      </c>
      <c r="D867" s="132" t="s">
        <v>186</v>
      </c>
      <c r="E867" s="133" t="s">
        <v>1163</v>
      </c>
      <c r="F867" s="134" t="s">
        <v>1164</v>
      </c>
      <c r="G867" s="135" t="s">
        <v>509</v>
      </c>
      <c r="H867" s="136">
        <v>1</v>
      </c>
      <c r="I867" s="137"/>
      <c r="J867" s="138">
        <f>ROUND(I867*H867,2)</f>
        <v>0</v>
      </c>
      <c r="K867" s="134" t="s">
        <v>190</v>
      </c>
      <c r="L867" s="33"/>
      <c r="M867" s="139" t="s">
        <v>19</v>
      </c>
      <c r="N867" s="140" t="s">
        <v>40</v>
      </c>
      <c r="P867" s="141">
        <f>O867*H867</f>
        <v>0</v>
      </c>
      <c r="Q867" s="141">
        <v>5.0600000000000003E-3</v>
      </c>
      <c r="R867" s="141">
        <f>Q867*H867</f>
        <v>5.0600000000000003E-3</v>
      </c>
      <c r="S867" s="141">
        <v>0</v>
      </c>
      <c r="T867" s="142">
        <f>S867*H867</f>
        <v>0</v>
      </c>
      <c r="AR867" s="143" t="s">
        <v>191</v>
      </c>
      <c r="AT867" s="143" t="s">
        <v>186</v>
      </c>
      <c r="AU867" s="143" t="s">
        <v>78</v>
      </c>
      <c r="AY867" s="18" t="s">
        <v>184</v>
      </c>
      <c r="BE867" s="144">
        <f>IF(N867="základní",J867,0)</f>
        <v>0</v>
      </c>
      <c r="BF867" s="144">
        <f>IF(N867="snížená",J867,0)</f>
        <v>0</v>
      </c>
      <c r="BG867" s="144">
        <f>IF(N867="zákl. přenesená",J867,0)</f>
        <v>0</v>
      </c>
      <c r="BH867" s="144">
        <f>IF(N867="sníž. přenesená",J867,0)</f>
        <v>0</v>
      </c>
      <c r="BI867" s="144">
        <f>IF(N867="nulová",J867,0)</f>
        <v>0</v>
      </c>
      <c r="BJ867" s="18" t="s">
        <v>76</v>
      </c>
      <c r="BK867" s="144">
        <f>ROUND(I867*H867,2)</f>
        <v>0</v>
      </c>
      <c r="BL867" s="18" t="s">
        <v>191</v>
      </c>
      <c r="BM867" s="143" t="s">
        <v>1165</v>
      </c>
    </row>
    <row r="868" spans="2:65" s="1" customFormat="1" ht="29.25">
      <c r="B868" s="33"/>
      <c r="D868" s="145" t="s">
        <v>193</v>
      </c>
      <c r="F868" s="146" t="s">
        <v>1166</v>
      </c>
      <c r="I868" s="147"/>
      <c r="L868" s="33"/>
      <c r="M868" s="148"/>
      <c r="T868" s="54"/>
      <c r="AT868" s="18" t="s">
        <v>193</v>
      </c>
      <c r="AU868" s="18" t="s">
        <v>78</v>
      </c>
    </row>
    <row r="869" spans="2:65" s="1" customFormat="1">
      <c r="B869" s="33"/>
      <c r="D869" s="149" t="s">
        <v>195</v>
      </c>
      <c r="F869" s="150" t="s">
        <v>1167</v>
      </c>
      <c r="I869" s="147"/>
      <c r="L869" s="33"/>
      <c r="M869" s="148"/>
      <c r="T869" s="54"/>
      <c r="AT869" s="18" t="s">
        <v>195</v>
      </c>
      <c r="AU869" s="18" t="s">
        <v>78</v>
      </c>
    </row>
    <row r="870" spans="2:65" s="1" customFormat="1" ht="37.9" customHeight="1">
      <c r="B870" s="33"/>
      <c r="C870" s="132" t="s">
        <v>1168</v>
      </c>
      <c r="D870" s="132" t="s">
        <v>186</v>
      </c>
      <c r="E870" s="133" t="s">
        <v>1169</v>
      </c>
      <c r="F870" s="134" t="s">
        <v>1170</v>
      </c>
      <c r="G870" s="135" t="s">
        <v>509</v>
      </c>
      <c r="H870" s="136">
        <v>1</v>
      </c>
      <c r="I870" s="137"/>
      <c r="J870" s="138">
        <f>ROUND(I870*H870,2)</f>
        <v>0</v>
      </c>
      <c r="K870" s="134" t="s">
        <v>190</v>
      </c>
      <c r="L870" s="33"/>
      <c r="M870" s="139" t="s">
        <v>19</v>
      </c>
      <c r="N870" s="140" t="s">
        <v>40</v>
      </c>
      <c r="P870" s="141">
        <f>O870*H870</f>
        <v>0</v>
      </c>
      <c r="Q870" s="141">
        <v>1.0000000000000001E-5</v>
      </c>
      <c r="R870" s="141">
        <f>Q870*H870</f>
        <v>1.0000000000000001E-5</v>
      </c>
      <c r="S870" s="141">
        <v>0</v>
      </c>
      <c r="T870" s="142">
        <f>S870*H870</f>
        <v>0</v>
      </c>
      <c r="AR870" s="143" t="s">
        <v>191</v>
      </c>
      <c r="AT870" s="143" t="s">
        <v>186</v>
      </c>
      <c r="AU870" s="143" t="s">
        <v>78</v>
      </c>
      <c r="AY870" s="18" t="s">
        <v>184</v>
      </c>
      <c r="BE870" s="144">
        <f>IF(N870="základní",J870,0)</f>
        <v>0</v>
      </c>
      <c r="BF870" s="144">
        <f>IF(N870="snížená",J870,0)</f>
        <v>0</v>
      </c>
      <c r="BG870" s="144">
        <f>IF(N870="zákl. přenesená",J870,0)</f>
        <v>0</v>
      </c>
      <c r="BH870" s="144">
        <f>IF(N870="sníž. přenesená",J870,0)</f>
        <v>0</v>
      </c>
      <c r="BI870" s="144">
        <f>IF(N870="nulová",J870,0)</f>
        <v>0</v>
      </c>
      <c r="BJ870" s="18" t="s">
        <v>76</v>
      </c>
      <c r="BK870" s="144">
        <f>ROUND(I870*H870,2)</f>
        <v>0</v>
      </c>
      <c r="BL870" s="18" t="s">
        <v>191</v>
      </c>
      <c r="BM870" s="143" t="s">
        <v>1171</v>
      </c>
    </row>
    <row r="871" spans="2:65" s="1" customFormat="1" ht="29.25">
      <c r="B871" s="33"/>
      <c r="D871" s="145" t="s">
        <v>193</v>
      </c>
      <c r="F871" s="146" t="s">
        <v>1172</v>
      </c>
      <c r="I871" s="147"/>
      <c r="L871" s="33"/>
      <c r="M871" s="148"/>
      <c r="T871" s="54"/>
      <c r="AT871" s="18" t="s">
        <v>193</v>
      </c>
      <c r="AU871" s="18" t="s">
        <v>78</v>
      </c>
    </row>
    <row r="872" spans="2:65" s="1" customFormat="1">
      <c r="B872" s="33"/>
      <c r="D872" s="149" t="s">
        <v>195</v>
      </c>
      <c r="F872" s="150" t="s">
        <v>1173</v>
      </c>
      <c r="I872" s="147"/>
      <c r="L872" s="33"/>
      <c r="M872" s="148"/>
      <c r="T872" s="54"/>
      <c r="AT872" s="18" t="s">
        <v>195</v>
      </c>
      <c r="AU872" s="18" t="s">
        <v>78</v>
      </c>
    </row>
    <row r="873" spans="2:65" s="12" customFormat="1">
      <c r="B873" s="151"/>
      <c r="D873" s="145" t="s">
        <v>197</v>
      </c>
      <c r="E873" s="152" t="s">
        <v>19</v>
      </c>
      <c r="F873" s="153" t="s">
        <v>76</v>
      </c>
      <c r="H873" s="154">
        <v>1</v>
      </c>
      <c r="I873" s="155"/>
      <c r="L873" s="151"/>
      <c r="M873" s="156"/>
      <c r="T873" s="157"/>
      <c r="AT873" s="152" t="s">
        <v>197</v>
      </c>
      <c r="AU873" s="152" t="s">
        <v>78</v>
      </c>
      <c r="AV873" s="12" t="s">
        <v>78</v>
      </c>
      <c r="AW873" s="12" t="s">
        <v>31</v>
      </c>
      <c r="AX873" s="12" t="s">
        <v>76</v>
      </c>
      <c r="AY873" s="152" t="s">
        <v>184</v>
      </c>
    </row>
    <row r="874" spans="2:65" s="1" customFormat="1" ht="37.9" customHeight="1">
      <c r="B874" s="33"/>
      <c r="C874" s="132" t="s">
        <v>1174</v>
      </c>
      <c r="D874" s="132" t="s">
        <v>186</v>
      </c>
      <c r="E874" s="133" t="s">
        <v>1175</v>
      </c>
      <c r="F874" s="134" t="s">
        <v>1176</v>
      </c>
      <c r="G874" s="135" t="s">
        <v>509</v>
      </c>
      <c r="H874" s="136">
        <v>1</v>
      </c>
      <c r="I874" s="137"/>
      <c r="J874" s="138">
        <f>ROUND(I874*H874,2)</f>
        <v>0</v>
      </c>
      <c r="K874" s="134" t="s">
        <v>190</v>
      </c>
      <c r="L874" s="33"/>
      <c r="M874" s="139" t="s">
        <v>19</v>
      </c>
      <c r="N874" s="140" t="s">
        <v>40</v>
      </c>
      <c r="P874" s="141">
        <f>O874*H874</f>
        <v>0</v>
      </c>
      <c r="Q874" s="141">
        <v>0.21734000000000001</v>
      </c>
      <c r="R874" s="141">
        <f>Q874*H874</f>
        <v>0.21734000000000001</v>
      </c>
      <c r="S874" s="141">
        <v>0</v>
      </c>
      <c r="T874" s="142">
        <f>S874*H874</f>
        <v>0</v>
      </c>
      <c r="AR874" s="143" t="s">
        <v>191</v>
      </c>
      <c r="AT874" s="143" t="s">
        <v>186</v>
      </c>
      <c r="AU874" s="143" t="s">
        <v>78</v>
      </c>
      <c r="AY874" s="18" t="s">
        <v>184</v>
      </c>
      <c r="BE874" s="144">
        <f>IF(N874="základní",J874,0)</f>
        <v>0</v>
      </c>
      <c r="BF874" s="144">
        <f>IF(N874="snížená",J874,0)</f>
        <v>0</v>
      </c>
      <c r="BG874" s="144">
        <f>IF(N874="zákl. přenesená",J874,0)</f>
        <v>0</v>
      </c>
      <c r="BH874" s="144">
        <f>IF(N874="sníž. přenesená",J874,0)</f>
        <v>0</v>
      </c>
      <c r="BI874" s="144">
        <f>IF(N874="nulová",J874,0)</f>
        <v>0</v>
      </c>
      <c r="BJ874" s="18" t="s">
        <v>76</v>
      </c>
      <c r="BK874" s="144">
        <f>ROUND(I874*H874,2)</f>
        <v>0</v>
      </c>
      <c r="BL874" s="18" t="s">
        <v>191</v>
      </c>
      <c r="BM874" s="143" t="s">
        <v>1177</v>
      </c>
    </row>
    <row r="875" spans="2:65" s="1" customFormat="1" ht="19.5">
      <c r="B875" s="33"/>
      <c r="D875" s="145" t="s">
        <v>193</v>
      </c>
      <c r="F875" s="146" t="s">
        <v>1178</v>
      </c>
      <c r="I875" s="147"/>
      <c r="L875" s="33"/>
      <c r="M875" s="148"/>
      <c r="T875" s="54"/>
      <c r="AT875" s="18" t="s">
        <v>193</v>
      </c>
      <c r="AU875" s="18" t="s">
        <v>78</v>
      </c>
    </row>
    <row r="876" spans="2:65" s="1" customFormat="1">
      <c r="B876" s="33"/>
      <c r="D876" s="149" t="s">
        <v>195</v>
      </c>
      <c r="F876" s="150" t="s">
        <v>1179</v>
      </c>
      <c r="I876" s="147"/>
      <c r="L876" s="33"/>
      <c r="M876" s="148"/>
      <c r="T876" s="54"/>
      <c r="AT876" s="18" t="s">
        <v>195</v>
      </c>
      <c r="AU876" s="18" t="s">
        <v>78</v>
      </c>
    </row>
    <row r="877" spans="2:65" s="12" customFormat="1">
      <c r="B877" s="151"/>
      <c r="D877" s="145" t="s">
        <v>197</v>
      </c>
      <c r="E877" s="152" t="s">
        <v>19</v>
      </c>
      <c r="F877" s="153" t="s">
        <v>76</v>
      </c>
      <c r="H877" s="154">
        <v>1</v>
      </c>
      <c r="I877" s="155"/>
      <c r="L877" s="151"/>
      <c r="M877" s="156"/>
      <c r="T877" s="157"/>
      <c r="AT877" s="152" t="s">
        <v>197</v>
      </c>
      <c r="AU877" s="152" t="s">
        <v>78</v>
      </c>
      <c r="AV877" s="12" t="s">
        <v>78</v>
      </c>
      <c r="AW877" s="12" t="s">
        <v>31</v>
      </c>
      <c r="AX877" s="12" t="s">
        <v>76</v>
      </c>
      <c r="AY877" s="152" t="s">
        <v>184</v>
      </c>
    </row>
    <row r="878" spans="2:65" s="11" customFormat="1" ht="22.9" customHeight="1">
      <c r="B878" s="120"/>
      <c r="D878" s="121" t="s">
        <v>68</v>
      </c>
      <c r="E878" s="130" t="s">
        <v>247</v>
      </c>
      <c r="F878" s="130" t="s">
        <v>1180</v>
      </c>
      <c r="I878" s="123"/>
      <c r="J878" s="131">
        <f>BK878</f>
        <v>0</v>
      </c>
      <c r="L878" s="120"/>
      <c r="M878" s="125"/>
      <c r="P878" s="126">
        <f>P879+SUM(P880:P891)</f>
        <v>0</v>
      </c>
      <c r="R878" s="126">
        <f>R879+SUM(R880:R891)</f>
        <v>9.7860000000000003E-2</v>
      </c>
      <c r="T878" s="127">
        <f>T879+SUM(T880:T891)</f>
        <v>0</v>
      </c>
      <c r="AR878" s="121" t="s">
        <v>76</v>
      </c>
      <c r="AT878" s="128" t="s">
        <v>68</v>
      </c>
      <c r="AU878" s="128" t="s">
        <v>76</v>
      </c>
      <c r="AY878" s="121" t="s">
        <v>184</v>
      </c>
      <c r="BK878" s="129">
        <f>BK879+SUM(BK880:BK891)</f>
        <v>0</v>
      </c>
    </row>
    <row r="879" spans="2:65" s="1" customFormat="1" ht="37.9" customHeight="1">
      <c r="B879" s="33"/>
      <c r="C879" s="132" t="s">
        <v>1181</v>
      </c>
      <c r="D879" s="132" t="s">
        <v>186</v>
      </c>
      <c r="E879" s="133" t="s">
        <v>1182</v>
      </c>
      <c r="F879" s="134" t="s">
        <v>1183</v>
      </c>
      <c r="G879" s="135" t="s">
        <v>328</v>
      </c>
      <c r="H879" s="136">
        <v>18</v>
      </c>
      <c r="I879" s="137"/>
      <c r="J879" s="138">
        <f>ROUND(I879*H879,2)</f>
        <v>0</v>
      </c>
      <c r="K879" s="134" t="s">
        <v>190</v>
      </c>
      <c r="L879" s="33"/>
      <c r="M879" s="139" t="s">
        <v>19</v>
      </c>
      <c r="N879" s="140" t="s">
        <v>40</v>
      </c>
      <c r="P879" s="141">
        <f>O879*H879</f>
        <v>0</v>
      </c>
      <c r="Q879" s="141">
        <v>0</v>
      </c>
      <c r="R879" s="141">
        <f>Q879*H879</f>
        <v>0</v>
      </c>
      <c r="S879" s="141">
        <v>0</v>
      </c>
      <c r="T879" s="142">
        <f>S879*H879</f>
        <v>0</v>
      </c>
      <c r="AR879" s="143" t="s">
        <v>191</v>
      </c>
      <c r="AT879" s="143" t="s">
        <v>186</v>
      </c>
      <c r="AU879" s="143" t="s">
        <v>78</v>
      </c>
      <c r="AY879" s="18" t="s">
        <v>184</v>
      </c>
      <c r="BE879" s="144">
        <f>IF(N879="základní",J879,0)</f>
        <v>0</v>
      </c>
      <c r="BF879" s="144">
        <f>IF(N879="snížená",J879,0)</f>
        <v>0</v>
      </c>
      <c r="BG879" s="144">
        <f>IF(N879="zákl. přenesená",J879,0)</f>
        <v>0</v>
      </c>
      <c r="BH879" s="144">
        <f>IF(N879="sníž. přenesená",J879,0)</f>
        <v>0</v>
      </c>
      <c r="BI879" s="144">
        <f>IF(N879="nulová",J879,0)</f>
        <v>0</v>
      </c>
      <c r="BJ879" s="18" t="s">
        <v>76</v>
      </c>
      <c r="BK879" s="144">
        <f>ROUND(I879*H879,2)</f>
        <v>0</v>
      </c>
      <c r="BL879" s="18" t="s">
        <v>191</v>
      </c>
      <c r="BM879" s="143" t="s">
        <v>1184</v>
      </c>
    </row>
    <row r="880" spans="2:65" s="1" customFormat="1" ht="19.5">
      <c r="B880" s="33"/>
      <c r="D880" s="145" t="s">
        <v>193</v>
      </c>
      <c r="F880" s="146" t="s">
        <v>1185</v>
      </c>
      <c r="I880" s="147"/>
      <c r="L880" s="33"/>
      <c r="M880" s="148"/>
      <c r="T880" s="54"/>
      <c r="AT880" s="18" t="s">
        <v>193</v>
      </c>
      <c r="AU880" s="18" t="s">
        <v>78</v>
      </c>
    </row>
    <row r="881" spans="2:65" s="1" customFormat="1">
      <c r="B881" s="33"/>
      <c r="D881" s="149" t="s">
        <v>195</v>
      </c>
      <c r="F881" s="150" t="s">
        <v>1186</v>
      </c>
      <c r="I881" s="147"/>
      <c r="L881" s="33"/>
      <c r="M881" s="148"/>
      <c r="T881" s="54"/>
      <c r="AT881" s="18" t="s">
        <v>195</v>
      </c>
      <c r="AU881" s="18" t="s">
        <v>78</v>
      </c>
    </row>
    <row r="882" spans="2:65" s="12" customFormat="1">
      <c r="B882" s="151"/>
      <c r="D882" s="145" t="s">
        <v>197</v>
      </c>
      <c r="E882" s="152" t="s">
        <v>19</v>
      </c>
      <c r="F882" s="153" t="s">
        <v>1187</v>
      </c>
      <c r="H882" s="154">
        <v>12</v>
      </c>
      <c r="I882" s="155"/>
      <c r="L882" s="151"/>
      <c r="M882" s="156"/>
      <c r="T882" s="157"/>
      <c r="AT882" s="152" t="s">
        <v>197</v>
      </c>
      <c r="AU882" s="152" t="s">
        <v>78</v>
      </c>
      <c r="AV882" s="12" t="s">
        <v>78</v>
      </c>
      <c r="AW882" s="12" t="s">
        <v>31</v>
      </c>
      <c r="AX882" s="12" t="s">
        <v>69</v>
      </c>
      <c r="AY882" s="152" t="s">
        <v>184</v>
      </c>
    </row>
    <row r="883" spans="2:65" s="12" customFormat="1">
      <c r="B883" s="151"/>
      <c r="D883" s="145" t="s">
        <v>197</v>
      </c>
      <c r="E883" s="152" t="s">
        <v>19</v>
      </c>
      <c r="F883" s="153" t="s">
        <v>1188</v>
      </c>
      <c r="H883" s="154">
        <v>6</v>
      </c>
      <c r="I883" s="155"/>
      <c r="L883" s="151"/>
      <c r="M883" s="156"/>
      <c r="T883" s="157"/>
      <c r="AT883" s="152" t="s">
        <v>197</v>
      </c>
      <c r="AU883" s="152" t="s">
        <v>78</v>
      </c>
      <c r="AV883" s="12" t="s">
        <v>78</v>
      </c>
      <c r="AW883" s="12" t="s">
        <v>31</v>
      </c>
      <c r="AX883" s="12" t="s">
        <v>69</v>
      </c>
      <c r="AY883" s="152" t="s">
        <v>184</v>
      </c>
    </row>
    <row r="884" spans="2:65" s="13" customFormat="1">
      <c r="B884" s="158"/>
      <c r="D884" s="145" t="s">
        <v>197</v>
      </c>
      <c r="E884" s="159" t="s">
        <v>19</v>
      </c>
      <c r="F884" s="160" t="s">
        <v>205</v>
      </c>
      <c r="H884" s="161">
        <v>18</v>
      </c>
      <c r="I884" s="162"/>
      <c r="L884" s="158"/>
      <c r="M884" s="163"/>
      <c r="T884" s="164"/>
      <c r="AT884" s="159" t="s">
        <v>197</v>
      </c>
      <c r="AU884" s="159" t="s">
        <v>78</v>
      </c>
      <c r="AV884" s="13" t="s">
        <v>191</v>
      </c>
      <c r="AW884" s="13" t="s">
        <v>31</v>
      </c>
      <c r="AX884" s="13" t="s">
        <v>76</v>
      </c>
      <c r="AY884" s="159" t="s">
        <v>184</v>
      </c>
    </row>
    <row r="885" spans="2:65" s="1" customFormat="1" ht="37.9" customHeight="1">
      <c r="B885" s="33"/>
      <c r="C885" s="171" t="s">
        <v>1189</v>
      </c>
      <c r="D885" s="171" t="s">
        <v>557</v>
      </c>
      <c r="E885" s="172" t="s">
        <v>1190</v>
      </c>
      <c r="F885" s="173" t="s">
        <v>1191</v>
      </c>
      <c r="G885" s="174" t="s">
        <v>328</v>
      </c>
      <c r="H885" s="175">
        <v>19.8</v>
      </c>
      <c r="I885" s="176"/>
      <c r="J885" s="177">
        <f>ROUND(I885*H885,2)</f>
        <v>0</v>
      </c>
      <c r="K885" s="173" t="s">
        <v>190</v>
      </c>
      <c r="L885" s="178"/>
      <c r="M885" s="179" t="s">
        <v>19</v>
      </c>
      <c r="N885" s="180" t="s">
        <v>40</v>
      </c>
      <c r="P885" s="141">
        <f>O885*H885</f>
        <v>0</v>
      </c>
      <c r="Q885" s="141">
        <v>6.9999999999999999E-4</v>
      </c>
      <c r="R885" s="141">
        <f>Q885*H885</f>
        <v>1.3860000000000001E-2</v>
      </c>
      <c r="S885" s="141">
        <v>0</v>
      </c>
      <c r="T885" s="142">
        <f>S885*H885</f>
        <v>0</v>
      </c>
      <c r="AR885" s="143" t="s">
        <v>238</v>
      </c>
      <c r="AT885" s="143" t="s">
        <v>557</v>
      </c>
      <c r="AU885" s="143" t="s">
        <v>78</v>
      </c>
      <c r="AY885" s="18" t="s">
        <v>184</v>
      </c>
      <c r="BE885" s="144">
        <f>IF(N885="základní",J885,0)</f>
        <v>0</v>
      </c>
      <c r="BF885" s="144">
        <f>IF(N885="snížená",J885,0)</f>
        <v>0</v>
      </c>
      <c r="BG885" s="144">
        <f>IF(N885="zákl. přenesená",J885,0)</f>
        <v>0</v>
      </c>
      <c r="BH885" s="144">
        <f>IF(N885="sníž. přenesená",J885,0)</f>
        <v>0</v>
      </c>
      <c r="BI885" s="144">
        <f>IF(N885="nulová",J885,0)</f>
        <v>0</v>
      </c>
      <c r="BJ885" s="18" t="s">
        <v>76</v>
      </c>
      <c r="BK885" s="144">
        <f>ROUND(I885*H885,2)</f>
        <v>0</v>
      </c>
      <c r="BL885" s="18" t="s">
        <v>191</v>
      </c>
      <c r="BM885" s="143" t="s">
        <v>1192</v>
      </c>
    </row>
    <row r="886" spans="2:65" s="1" customFormat="1" ht="19.5">
      <c r="B886" s="33"/>
      <c r="D886" s="145" t="s">
        <v>193</v>
      </c>
      <c r="F886" s="146" t="s">
        <v>1191</v>
      </c>
      <c r="I886" s="147"/>
      <c r="L886" s="33"/>
      <c r="M886" s="148"/>
      <c r="T886" s="54"/>
      <c r="AT886" s="18" t="s">
        <v>193</v>
      </c>
      <c r="AU886" s="18" t="s">
        <v>78</v>
      </c>
    </row>
    <row r="887" spans="2:65" s="12" customFormat="1">
      <c r="B887" s="151"/>
      <c r="D887" s="145" t="s">
        <v>197</v>
      </c>
      <c r="F887" s="153" t="s">
        <v>1193</v>
      </c>
      <c r="H887" s="154">
        <v>19.8</v>
      </c>
      <c r="I887" s="155"/>
      <c r="L887" s="151"/>
      <c r="M887" s="156"/>
      <c r="T887" s="157"/>
      <c r="AT887" s="152" t="s">
        <v>197</v>
      </c>
      <c r="AU887" s="152" t="s">
        <v>78</v>
      </c>
      <c r="AV887" s="12" t="s">
        <v>78</v>
      </c>
      <c r="AW887" s="12" t="s">
        <v>4</v>
      </c>
      <c r="AX887" s="12" t="s">
        <v>76</v>
      </c>
      <c r="AY887" s="152" t="s">
        <v>184</v>
      </c>
    </row>
    <row r="888" spans="2:65" s="1" customFormat="1" ht="16.5" customHeight="1">
      <c r="B888" s="33"/>
      <c r="C888" s="171" t="s">
        <v>1194</v>
      </c>
      <c r="D888" s="171" t="s">
        <v>557</v>
      </c>
      <c r="E888" s="172" t="s">
        <v>1195</v>
      </c>
      <c r="F888" s="173" t="s">
        <v>1196</v>
      </c>
      <c r="G888" s="174" t="s">
        <v>509</v>
      </c>
      <c r="H888" s="175">
        <v>7</v>
      </c>
      <c r="I888" s="176"/>
      <c r="J888" s="177">
        <f>ROUND(I888*H888,2)</f>
        <v>0</v>
      </c>
      <c r="K888" s="173" t="s">
        <v>190</v>
      </c>
      <c r="L888" s="178"/>
      <c r="M888" s="179" t="s">
        <v>19</v>
      </c>
      <c r="N888" s="180" t="s">
        <v>40</v>
      </c>
      <c r="P888" s="141">
        <f>O888*H888</f>
        <v>0</v>
      </c>
      <c r="Q888" s="141">
        <v>1.2E-2</v>
      </c>
      <c r="R888" s="141">
        <f>Q888*H888</f>
        <v>8.4000000000000005E-2</v>
      </c>
      <c r="S888" s="141">
        <v>0</v>
      </c>
      <c r="T888" s="142">
        <f>S888*H888</f>
        <v>0</v>
      </c>
      <c r="AR888" s="143" t="s">
        <v>1197</v>
      </c>
      <c r="AT888" s="143" t="s">
        <v>557</v>
      </c>
      <c r="AU888" s="143" t="s">
        <v>78</v>
      </c>
      <c r="AY888" s="18" t="s">
        <v>184</v>
      </c>
      <c r="BE888" s="144">
        <f>IF(N888="základní",J888,0)</f>
        <v>0</v>
      </c>
      <c r="BF888" s="144">
        <f>IF(N888="snížená",J888,0)</f>
        <v>0</v>
      </c>
      <c r="BG888" s="144">
        <f>IF(N888="zákl. přenesená",J888,0)</f>
        <v>0</v>
      </c>
      <c r="BH888" s="144">
        <f>IF(N888="sníž. přenesená",J888,0)</f>
        <v>0</v>
      </c>
      <c r="BI888" s="144">
        <f>IF(N888="nulová",J888,0)</f>
        <v>0</v>
      </c>
      <c r="BJ888" s="18" t="s">
        <v>76</v>
      </c>
      <c r="BK888" s="144">
        <f>ROUND(I888*H888,2)</f>
        <v>0</v>
      </c>
      <c r="BL888" s="18" t="s">
        <v>1197</v>
      </c>
      <c r="BM888" s="143" t="s">
        <v>1198</v>
      </c>
    </row>
    <row r="889" spans="2:65" s="1" customFormat="1">
      <c r="B889" s="33"/>
      <c r="D889" s="145" t="s">
        <v>193</v>
      </c>
      <c r="F889" s="146" t="s">
        <v>1196</v>
      </c>
      <c r="I889" s="147"/>
      <c r="L889" s="33"/>
      <c r="M889" s="148"/>
      <c r="T889" s="54"/>
      <c r="AT889" s="18" t="s">
        <v>193</v>
      </c>
      <c r="AU889" s="18" t="s">
        <v>78</v>
      </c>
    </row>
    <row r="890" spans="2:65" s="12" customFormat="1">
      <c r="B890" s="151"/>
      <c r="D890" s="145" t="s">
        <v>197</v>
      </c>
      <c r="E890" s="152" t="s">
        <v>19</v>
      </c>
      <c r="F890" s="153" t="s">
        <v>1199</v>
      </c>
      <c r="H890" s="154">
        <v>7</v>
      </c>
      <c r="I890" s="155"/>
      <c r="L890" s="151"/>
      <c r="M890" s="156"/>
      <c r="T890" s="157"/>
      <c r="AT890" s="152" t="s">
        <v>197</v>
      </c>
      <c r="AU890" s="152" t="s">
        <v>78</v>
      </c>
      <c r="AV890" s="12" t="s">
        <v>78</v>
      </c>
      <c r="AW890" s="12" t="s">
        <v>31</v>
      </c>
      <c r="AX890" s="12" t="s">
        <v>76</v>
      </c>
      <c r="AY890" s="152" t="s">
        <v>184</v>
      </c>
    </row>
    <row r="891" spans="2:65" s="11" customFormat="1" ht="20.85" customHeight="1">
      <c r="B891" s="120"/>
      <c r="D891" s="121" t="s">
        <v>68</v>
      </c>
      <c r="E891" s="130" t="s">
        <v>1200</v>
      </c>
      <c r="F891" s="130" t="s">
        <v>1201</v>
      </c>
      <c r="I891" s="123"/>
      <c r="J891" s="131">
        <f>BK891</f>
        <v>0</v>
      </c>
      <c r="L891" s="120"/>
      <c r="M891" s="125"/>
      <c r="P891" s="126">
        <f>SUM(P892:P894)</f>
        <v>0</v>
      </c>
      <c r="R891" s="126">
        <f>SUM(R892:R894)</f>
        <v>0</v>
      </c>
      <c r="T891" s="127">
        <f>SUM(T892:T894)</f>
        <v>0</v>
      </c>
      <c r="AR891" s="121" t="s">
        <v>76</v>
      </c>
      <c r="AT891" s="128" t="s">
        <v>68</v>
      </c>
      <c r="AU891" s="128" t="s">
        <v>78</v>
      </c>
      <c r="AY891" s="121" t="s">
        <v>184</v>
      </c>
      <c r="BK891" s="129">
        <f>SUM(BK892:BK894)</f>
        <v>0</v>
      </c>
    </row>
    <row r="892" spans="2:65" s="1" customFormat="1" ht="21.75" customHeight="1">
      <c r="B892" s="33"/>
      <c r="C892" s="132" t="s">
        <v>1202</v>
      </c>
      <c r="D892" s="132" t="s">
        <v>186</v>
      </c>
      <c r="E892" s="133" t="s">
        <v>1203</v>
      </c>
      <c r="F892" s="134" t="s">
        <v>1204</v>
      </c>
      <c r="G892" s="135" t="s">
        <v>313</v>
      </c>
      <c r="H892" s="136">
        <v>507.25400000000002</v>
      </c>
      <c r="I892" s="137"/>
      <c r="J892" s="138">
        <f>ROUND(I892*H892,2)</f>
        <v>0</v>
      </c>
      <c r="K892" s="134" t="s">
        <v>190</v>
      </c>
      <c r="L892" s="33"/>
      <c r="M892" s="139" t="s">
        <v>19</v>
      </c>
      <c r="N892" s="140" t="s">
        <v>40</v>
      </c>
      <c r="P892" s="141">
        <f>O892*H892</f>
        <v>0</v>
      </c>
      <c r="Q892" s="141">
        <v>0</v>
      </c>
      <c r="R892" s="141">
        <f>Q892*H892</f>
        <v>0</v>
      </c>
      <c r="S892" s="141">
        <v>0</v>
      </c>
      <c r="T892" s="142">
        <f>S892*H892</f>
        <v>0</v>
      </c>
      <c r="AR892" s="143" t="s">
        <v>191</v>
      </c>
      <c r="AT892" s="143" t="s">
        <v>186</v>
      </c>
      <c r="AU892" s="143" t="s">
        <v>206</v>
      </c>
      <c r="AY892" s="18" t="s">
        <v>184</v>
      </c>
      <c r="BE892" s="144">
        <f>IF(N892="základní",J892,0)</f>
        <v>0</v>
      </c>
      <c r="BF892" s="144">
        <f>IF(N892="snížená",J892,0)</f>
        <v>0</v>
      </c>
      <c r="BG892" s="144">
        <f>IF(N892="zákl. přenesená",J892,0)</f>
        <v>0</v>
      </c>
      <c r="BH892" s="144">
        <f>IF(N892="sníž. přenesená",J892,0)</f>
        <v>0</v>
      </c>
      <c r="BI892" s="144">
        <f>IF(N892="nulová",J892,0)</f>
        <v>0</v>
      </c>
      <c r="BJ892" s="18" t="s">
        <v>76</v>
      </c>
      <c r="BK892" s="144">
        <f>ROUND(I892*H892,2)</f>
        <v>0</v>
      </c>
      <c r="BL892" s="18" t="s">
        <v>191</v>
      </c>
      <c r="BM892" s="143" t="s">
        <v>1205</v>
      </c>
    </row>
    <row r="893" spans="2:65" s="1" customFormat="1" ht="39">
      <c r="B893" s="33"/>
      <c r="D893" s="145" t="s">
        <v>193</v>
      </c>
      <c r="F893" s="146" t="s">
        <v>1206</v>
      </c>
      <c r="I893" s="147"/>
      <c r="L893" s="33"/>
      <c r="M893" s="148"/>
      <c r="T893" s="54"/>
      <c r="AT893" s="18" t="s">
        <v>193</v>
      </c>
      <c r="AU893" s="18" t="s">
        <v>206</v>
      </c>
    </row>
    <row r="894" spans="2:65" s="1" customFormat="1">
      <c r="B894" s="33"/>
      <c r="D894" s="149" t="s">
        <v>195</v>
      </c>
      <c r="F894" s="150" t="s">
        <v>1207</v>
      </c>
      <c r="I894" s="147"/>
      <c r="L894" s="33"/>
      <c r="M894" s="148"/>
      <c r="T894" s="54"/>
      <c r="AT894" s="18" t="s">
        <v>195</v>
      </c>
      <c r="AU894" s="18" t="s">
        <v>206</v>
      </c>
    </row>
    <row r="895" spans="2:65" s="11" customFormat="1" ht="22.9" customHeight="1">
      <c r="B895" s="120"/>
      <c r="D895" s="121" t="s">
        <v>68</v>
      </c>
      <c r="E895" s="130" t="s">
        <v>955</v>
      </c>
      <c r="F895" s="130" t="s">
        <v>1208</v>
      </c>
      <c r="I895" s="123"/>
      <c r="J895" s="131">
        <f>BK895</f>
        <v>0</v>
      </c>
      <c r="L895" s="120"/>
      <c r="M895" s="125"/>
      <c r="P895" s="126">
        <f>SUM(P896:P910)</f>
        <v>0</v>
      </c>
      <c r="R895" s="126">
        <f>SUM(R896:R910)</f>
        <v>0</v>
      </c>
      <c r="T895" s="127">
        <f>SUM(T896:T910)</f>
        <v>0</v>
      </c>
      <c r="AR895" s="121" t="s">
        <v>76</v>
      </c>
      <c r="AT895" s="128" t="s">
        <v>68</v>
      </c>
      <c r="AU895" s="128" t="s">
        <v>76</v>
      </c>
      <c r="AY895" s="121" t="s">
        <v>184</v>
      </c>
      <c r="BK895" s="129">
        <f>SUM(BK896:BK910)</f>
        <v>0</v>
      </c>
    </row>
    <row r="896" spans="2:65" s="1" customFormat="1" ht="33" customHeight="1">
      <c r="B896" s="33"/>
      <c r="C896" s="132" t="s">
        <v>1209</v>
      </c>
      <c r="D896" s="132" t="s">
        <v>186</v>
      </c>
      <c r="E896" s="133" t="s">
        <v>1210</v>
      </c>
      <c r="F896" s="134" t="s">
        <v>1211</v>
      </c>
      <c r="G896" s="135" t="s">
        <v>345</v>
      </c>
      <c r="H896" s="136">
        <v>323</v>
      </c>
      <c r="I896" s="137"/>
      <c r="J896" s="138">
        <f>ROUND(I896*H896,2)</f>
        <v>0</v>
      </c>
      <c r="K896" s="134" t="s">
        <v>190</v>
      </c>
      <c r="L896" s="33"/>
      <c r="M896" s="139" t="s">
        <v>19</v>
      </c>
      <c r="N896" s="140" t="s">
        <v>40</v>
      </c>
      <c r="P896" s="141">
        <f>O896*H896</f>
        <v>0</v>
      </c>
      <c r="Q896" s="141">
        <v>0</v>
      </c>
      <c r="R896" s="141">
        <f>Q896*H896</f>
        <v>0</v>
      </c>
      <c r="S896" s="141">
        <v>0</v>
      </c>
      <c r="T896" s="142">
        <f>S896*H896</f>
        <v>0</v>
      </c>
      <c r="AR896" s="143" t="s">
        <v>191</v>
      </c>
      <c r="AT896" s="143" t="s">
        <v>186</v>
      </c>
      <c r="AU896" s="143" t="s">
        <v>78</v>
      </c>
      <c r="AY896" s="18" t="s">
        <v>184</v>
      </c>
      <c r="BE896" s="144">
        <f>IF(N896="základní",J896,0)</f>
        <v>0</v>
      </c>
      <c r="BF896" s="144">
        <f>IF(N896="snížená",J896,0)</f>
        <v>0</v>
      </c>
      <c r="BG896" s="144">
        <f>IF(N896="zákl. přenesená",J896,0)</f>
        <v>0</v>
      </c>
      <c r="BH896" s="144">
        <f>IF(N896="sníž. přenesená",J896,0)</f>
        <v>0</v>
      </c>
      <c r="BI896" s="144">
        <f>IF(N896="nulová",J896,0)</f>
        <v>0</v>
      </c>
      <c r="BJ896" s="18" t="s">
        <v>76</v>
      </c>
      <c r="BK896" s="144">
        <f>ROUND(I896*H896,2)</f>
        <v>0</v>
      </c>
      <c r="BL896" s="18" t="s">
        <v>191</v>
      </c>
      <c r="BM896" s="143" t="s">
        <v>1212</v>
      </c>
    </row>
    <row r="897" spans="2:65" s="1" customFormat="1" ht="29.25">
      <c r="B897" s="33"/>
      <c r="D897" s="145" t="s">
        <v>193</v>
      </c>
      <c r="F897" s="146" t="s">
        <v>1213</v>
      </c>
      <c r="I897" s="147"/>
      <c r="L897" s="33"/>
      <c r="M897" s="148"/>
      <c r="T897" s="54"/>
      <c r="AT897" s="18" t="s">
        <v>193</v>
      </c>
      <c r="AU897" s="18" t="s">
        <v>78</v>
      </c>
    </row>
    <row r="898" spans="2:65" s="1" customFormat="1">
      <c r="B898" s="33"/>
      <c r="D898" s="149" t="s">
        <v>195</v>
      </c>
      <c r="F898" s="150" t="s">
        <v>1214</v>
      </c>
      <c r="I898" s="147"/>
      <c r="L898" s="33"/>
      <c r="M898" s="148"/>
      <c r="T898" s="54"/>
      <c r="AT898" s="18" t="s">
        <v>195</v>
      </c>
      <c r="AU898" s="18" t="s">
        <v>78</v>
      </c>
    </row>
    <row r="899" spans="2:65" s="12" customFormat="1">
      <c r="B899" s="151"/>
      <c r="D899" s="145" t="s">
        <v>197</v>
      </c>
      <c r="E899" s="152" t="s">
        <v>19</v>
      </c>
      <c r="F899" s="153" t="s">
        <v>1215</v>
      </c>
      <c r="H899" s="154">
        <v>126</v>
      </c>
      <c r="I899" s="155"/>
      <c r="L899" s="151"/>
      <c r="M899" s="156"/>
      <c r="T899" s="157"/>
      <c r="AT899" s="152" t="s">
        <v>197</v>
      </c>
      <c r="AU899" s="152" t="s">
        <v>78</v>
      </c>
      <c r="AV899" s="12" t="s">
        <v>78</v>
      </c>
      <c r="AW899" s="12" t="s">
        <v>31</v>
      </c>
      <c r="AX899" s="12" t="s">
        <v>69</v>
      </c>
      <c r="AY899" s="152" t="s">
        <v>184</v>
      </c>
    </row>
    <row r="900" spans="2:65" s="12" customFormat="1">
      <c r="B900" s="151"/>
      <c r="D900" s="145" t="s">
        <v>197</v>
      </c>
      <c r="E900" s="152" t="s">
        <v>19</v>
      </c>
      <c r="F900" s="153" t="s">
        <v>1216</v>
      </c>
      <c r="H900" s="154">
        <v>107</v>
      </c>
      <c r="I900" s="155"/>
      <c r="L900" s="151"/>
      <c r="M900" s="156"/>
      <c r="T900" s="157"/>
      <c r="AT900" s="152" t="s">
        <v>197</v>
      </c>
      <c r="AU900" s="152" t="s">
        <v>78</v>
      </c>
      <c r="AV900" s="12" t="s">
        <v>78</v>
      </c>
      <c r="AW900" s="12" t="s">
        <v>31</v>
      </c>
      <c r="AX900" s="12" t="s">
        <v>69</v>
      </c>
      <c r="AY900" s="152" t="s">
        <v>184</v>
      </c>
    </row>
    <row r="901" spans="2:65" s="12" customFormat="1">
      <c r="B901" s="151"/>
      <c r="D901" s="145" t="s">
        <v>197</v>
      </c>
      <c r="E901" s="152" t="s">
        <v>19</v>
      </c>
      <c r="F901" s="153" t="s">
        <v>1217</v>
      </c>
      <c r="H901" s="154">
        <v>90</v>
      </c>
      <c r="I901" s="155"/>
      <c r="L901" s="151"/>
      <c r="M901" s="156"/>
      <c r="T901" s="157"/>
      <c r="AT901" s="152" t="s">
        <v>197</v>
      </c>
      <c r="AU901" s="152" t="s">
        <v>78</v>
      </c>
      <c r="AV901" s="12" t="s">
        <v>78</v>
      </c>
      <c r="AW901" s="12" t="s">
        <v>31</v>
      </c>
      <c r="AX901" s="12" t="s">
        <v>69</v>
      </c>
      <c r="AY901" s="152" t="s">
        <v>184</v>
      </c>
    </row>
    <row r="902" spans="2:65" s="1" customFormat="1" ht="37.9" customHeight="1">
      <c r="B902" s="33"/>
      <c r="C902" s="132" t="s">
        <v>1218</v>
      </c>
      <c r="D902" s="132" t="s">
        <v>186</v>
      </c>
      <c r="E902" s="133" t="s">
        <v>1219</v>
      </c>
      <c r="F902" s="134" t="s">
        <v>1220</v>
      </c>
      <c r="G902" s="135" t="s">
        <v>345</v>
      </c>
      <c r="H902" s="136">
        <v>19057</v>
      </c>
      <c r="I902" s="137"/>
      <c r="J902" s="138">
        <f>ROUND(I902*H902,2)</f>
        <v>0</v>
      </c>
      <c r="K902" s="134" t="s">
        <v>190</v>
      </c>
      <c r="L902" s="33"/>
      <c r="M902" s="139" t="s">
        <v>19</v>
      </c>
      <c r="N902" s="140" t="s">
        <v>40</v>
      </c>
      <c r="P902" s="141">
        <f>O902*H902</f>
        <v>0</v>
      </c>
      <c r="Q902" s="141">
        <v>0</v>
      </c>
      <c r="R902" s="141">
        <f>Q902*H902</f>
        <v>0</v>
      </c>
      <c r="S902" s="141">
        <v>0</v>
      </c>
      <c r="T902" s="142">
        <f>S902*H902</f>
        <v>0</v>
      </c>
      <c r="AR902" s="143" t="s">
        <v>191</v>
      </c>
      <c r="AT902" s="143" t="s">
        <v>186</v>
      </c>
      <c r="AU902" s="143" t="s">
        <v>78</v>
      </c>
      <c r="AY902" s="18" t="s">
        <v>184</v>
      </c>
      <c r="BE902" s="144">
        <f>IF(N902="základní",J902,0)</f>
        <v>0</v>
      </c>
      <c r="BF902" s="144">
        <f>IF(N902="snížená",J902,0)</f>
        <v>0</v>
      </c>
      <c r="BG902" s="144">
        <f>IF(N902="zákl. přenesená",J902,0)</f>
        <v>0</v>
      </c>
      <c r="BH902" s="144">
        <f>IF(N902="sníž. přenesená",J902,0)</f>
        <v>0</v>
      </c>
      <c r="BI902" s="144">
        <f>IF(N902="nulová",J902,0)</f>
        <v>0</v>
      </c>
      <c r="BJ902" s="18" t="s">
        <v>76</v>
      </c>
      <c r="BK902" s="144">
        <f>ROUND(I902*H902,2)</f>
        <v>0</v>
      </c>
      <c r="BL902" s="18" t="s">
        <v>191</v>
      </c>
      <c r="BM902" s="143" t="s">
        <v>1221</v>
      </c>
    </row>
    <row r="903" spans="2:65" s="1" customFormat="1" ht="29.25">
      <c r="B903" s="33"/>
      <c r="D903" s="145" t="s">
        <v>193</v>
      </c>
      <c r="F903" s="146" t="s">
        <v>1222</v>
      </c>
      <c r="I903" s="147"/>
      <c r="L903" s="33"/>
      <c r="M903" s="148"/>
      <c r="T903" s="54"/>
      <c r="AT903" s="18" t="s">
        <v>193</v>
      </c>
      <c r="AU903" s="18" t="s">
        <v>78</v>
      </c>
    </row>
    <row r="904" spans="2:65" s="1" customFormat="1">
      <c r="B904" s="33"/>
      <c r="D904" s="149" t="s">
        <v>195</v>
      </c>
      <c r="F904" s="150" t="s">
        <v>1223</v>
      </c>
      <c r="I904" s="147"/>
      <c r="L904" s="33"/>
      <c r="M904" s="148"/>
      <c r="T904" s="54"/>
      <c r="AT904" s="18" t="s">
        <v>195</v>
      </c>
      <c r="AU904" s="18" t="s">
        <v>78</v>
      </c>
    </row>
    <row r="905" spans="2:65" s="12" customFormat="1">
      <c r="B905" s="151"/>
      <c r="D905" s="145" t="s">
        <v>197</v>
      </c>
      <c r="E905" s="152" t="s">
        <v>19</v>
      </c>
      <c r="F905" s="153" t="s">
        <v>1224</v>
      </c>
      <c r="H905" s="154">
        <v>323</v>
      </c>
      <c r="I905" s="155"/>
      <c r="L905" s="151"/>
      <c r="M905" s="156"/>
      <c r="T905" s="157"/>
      <c r="AT905" s="152" t="s">
        <v>197</v>
      </c>
      <c r="AU905" s="152" t="s">
        <v>78</v>
      </c>
      <c r="AV905" s="12" t="s">
        <v>78</v>
      </c>
      <c r="AW905" s="12" t="s">
        <v>31</v>
      </c>
      <c r="AX905" s="12" t="s">
        <v>69</v>
      </c>
      <c r="AY905" s="152" t="s">
        <v>184</v>
      </c>
    </row>
    <row r="906" spans="2:65" s="12" customFormat="1">
      <c r="B906" s="151"/>
      <c r="D906" s="145" t="s">
        <v>197</v>
      </c>
      <c r="F906" s="153" t="s">
        <v>1225</v>
      </c>
      <c r="H906" s="154">
        <v>19057</v>
      </c>
      <c r="I906" s="155"/>
      <c r="L906" s="151"/>
      <c r="M906" s="156"/>
      <c r="T906" s="157"/>
      <c r="AT906" s="152" t="s">
        <v>197</v>
      </c>
      <c r="AU906" s="152" t="s">
        <v>78</v>
      </c>
      <c r="AV906" s="12" t="s">
        <v>78</v>
      </c>
      <c r="AW906" s="12" t="s">
        <v>4</v>
      </c>
      <c r="AX906" s="12" t="s">
        <v>76</v>
      </c>
      <c r="AY906" s="152" t="s">
        <v>184</v>
      </c>
    </row>
    <row r="907" spans="2:65" s="1" customFormat="1" ht="33" customHeight="1">
      <c r="B907" s="33"/>
      <c r="C907" s="132" t="s">
        <v>1226</v>
      </c>
      <c r="D907" s="132" t="s">
        <v>186</v>
      </c>
      <c r="E907" s="133" t="s">
        <v>1227</v>
      </c>
      <c r="F907" s="134" t="s">
        <v>1228</v>
      </c>
      <c r="G907" s="135" t="s">
        <v>345</v>
      </c>
      <c r="H907" s="136">
        <v>323</v>
      </c>
      <c r="I907" s="137"/>
      <c r="J907" s="138">
        <f>ROUND(I907*H907,2)</f>
        <v>0</v>
      </c>
      <c r="K907" s="134" t="s">
        <v>190</v>
      </c>
      <c r="L907" s="33"/>
      <c r="M907" s="139" t="s">
        <v>19</v>
      </c>
      <c r="N907" s="140" t="s">
        <v>40</v>
      </c>
      <c r="P907" s="141">
        <f>O907*H907</f>
        <v>0</v>
      </c>
      <c r="Q907" s="141">
        <v>0</v>
      </c>
      <c r="R907" s="141">
        <f>Q907*H907</f>
        <v>0</v>
      </c>
      <c r="S907" s="141">
        <v>0</v>
      </c>
      <c r="T907" s="142">
        <f>S907*H907</f>
        <v>0</v>
      </c>
      <c r="AR907" s="143" t="s">
        <v>191</v>
      </c>
      <c r="AT907" s="143" t="s">
        <v>186</v>
      </c>
      <c r="AU907" s="143" t="s">
        <v>78</v>
      </c>
      <c r="AY907" s="18" t="s">
        <v>184</v>
      </c>
      <c r="BE907" s="144">
        <f>IF(N907="základní",J907,0)</f>
        <v>0</v>
      </c>
      <c r="BF907" s="144">
        <f>IF(N907="snížená",J907,0)</f>
        <v>0</v>
      </c>
      <c r="BG907" s="144">
        <f>IF(N907="zákl. přenesená",J907,0)</f>
        <v>0</v>
      </c>
      <c r="BH907" s="144">
        <f>IF(N907="sníž. přenesená",J907,0)</f>
        <v>0</v>
      </c>
      <c r="BI907" s="144">
        <f>IF(N907="nulová",J907,0)</f>
        <v>0</v>
      </c>
      <c r="BJ907" s="18" t="s">
        <v>76</v>
      </c>
      <c r="BK907" s="144">
        <f>ROUND(I907*H907,2)</f>
        <v>0</v>
      </c>
      <c r="BL907" s="18" t="s">
        <v>191</v>
      </c>
      <c r="BM907" s="143" t="s">
        <v>1229</v>
      </c>
    </row>
    <row r="908" spans="2:65" s="1" customFormat="1" ht="29.25">
      <c r="B908" s="33"/>
      <c r="D908" s="145" t="s">
        <v>193</v>
      </c>
      <c r="F908" s="146" t="s">
        <v>1230</v>
      </c>
      <c r="I908" s="147"/>
      <c r="L908" s="33"/>
      <c r="M908" s="148"/>
      <c r="T908" s="54"/>
      <c r="AT908" s="18" t="s">
        <v>193</v>
      </c>
      <c r="AU908" s="18" t="s">
        <v>78</v>
      </c>
    </row>
    <row r="909" spans="2:65" s="1" customFormat="1">
      <c r="B909" s="33"/>
      <c r="D909" s="149" t="s">
        <v>195</v>
      </c>
      <c r="F909" s="150" t="s">
        <v>1231</v>
      </c>
      <c r="I909" s="147"/>
      <c r="L909" s="33"/>
      <c r="M909" s="148"/>
      <c r="T909" s="54"/>
      <c r="AT909" s="18" t="s">
        <v>195</v>
      </c>
      <c r="AU909" s="18" t="s">
        <v>78</v>
      </c>
    </row>
    <row r="910" spans="2:65" s="12" customFormat="1">
      <c r="B910" s="151"/>
      <c r="D910" s="145" t="s">
        <v>197</v>
      </c>
      <c r="E910" s="152" t="s">
        <v>19</v>
      </c>
      <c r="F910" s="153" t="s">
        <v>1224</v>
      </c>
      <c r="H910" s="154">
        <v>323</v>
      </c>
      <c r="I910" s="155"/>
      <c r="L910" s="151"/>
      <c r="M910" s="156"/>
      <c r="T910" s="157"/>
      <c r="AT910" s="152" t="s">
        <v>197</v>
      </c>
      <c r="AU910" s="152" t="s">
        <v>78</v>
      </c>
      <c r="AV910" s="12" t="s">
        <v>78</v>
      </c>
      <c r="AW910" s="12" t="s">
        <v>31</v>
      </c>
      <c r="AX910" s="12" t="s">
        <v>69</v>
      </c>
      <c r="AY910" s="152" t="s">
        <v>184</v>
      </c>
    </row>
    <row r="911" spans="2:65" s="11" customFormat="1" ht="25.9" customHeight="1">
      <c r="B911" s="120"/>
      <c r="D911" s="121" t="s">
        <v>68</v>
      </c>
      <c r="E911" s="122" t="s">
        <v>557</v>
      </c>
      <c r="F911" s="122" t="s">
        <v>1232</v>
      </c>
      <c r="I911" s="123"/>
      <c r="J911" s="124">
        <f>BK911</f>
        <v>0</v>
      </c>
      <c r="L911" s="120"/>
      <c r="M911" s="125"/>
      <c r="P911" s="126">
        <f>P912</f>
        <v>0</v>
      </c>
      <c r="R911" s="126">
        <f>R912</f>
        <v>0</v>
      </c>
      <c r="T911" s="127">
        <f>T912</f>
        <v>0</v>
      </c>
      <c r="AR911" s="121" t="s">
        <v>206</v>
      </c>
      <c r="AT911" s="128" t="s">
        <v>68</v>
      </c>
      <c r="AU911" s="128" t="s">
        <v>69</v>
      </c>
      <c r="AY911" s="121" t="s">
        <v>184</v>
      </c>
      <c r="BK911" s="129">
        <f>BK912</f>
        <v>0</v>
      </c>
    </row>
    <row r="912" spans="2:65" s="11" customFormat="1" ht="22.9" customHeight="1">
      <c r="B912" s="120"/>
      <c r="D912" s="121" t="s">
        <v>68</v>
      </c>
      <c r="E912" s="130" t="s">
        <v>1233</v>
      </c>
      <c r="F912" s="130" t="s">
        <v>1234</v>
      </c>
      <c r="I912" s="123"/>
      <c r="J912" s="131">
        <f>BK912</f>
        <v>0</v>
      </c>
      <c r="L912" s="120"/>
      <c r="M912" s="125"/>
      <c r="P912" s="126">
        <f>SUM(P913:P919)</f>
        <v>0</v>
      </c>
      <c r="R912" s="126">
        <f>SUM(R913:R919)</f>
        <v>0</v>
      </c>
      <c r="T912" s="127">
        <f>SUM(T913:T919)</f>
        <v>0</v>
      </c>
      <c r="AR912" s="121" t="s">
        <v>206</v>
      </c>
      <c r="AT912" s="128" t="s">
        <v>68</v>
      </c>
      <c r="AU912" s="128" t="s">
        <v>76</v>
      </c>
      <c r="AY912" s="121" t="s">
        <v>184</v>
      </c>
      <c r="BK912" s="129">
        <f>SUM(BK913:BK919)</f>
        <v>0</v>
      </c>
    </row>
    <row r="913" spans="2:65" s="1" customFormat="1" ht="24.2" customHeight="1">
      <c r="B913" s="33"/>
      <c r="C913" s="132" t="s">
        <v>1235</v>
      </c>
      <c r="D913" s="132" t="s">
        <v>186</v>
      </c>
      <c r="E913" s="133" t="s">
        <v>1236</v>
      </c>
      <c r="F913" s="134" t="s">
        <v>1237</v>
      </c>
      <c r="G913" s="135" t="s">
        <v>313</v>
      </c>
      <c r="H913" s="136">
        <v>1.484</v>
      </c>
      <c r="I913" s="137"/>
      <c r="J913" s="138">
        <f>ROUND(I913*H913,2)</f>
        <v>0</v>
      </c>
      <c r="K913" s="134" t="s">
        <v>19</v>
      </c>
      <c r="L913" s="33"/>
      <c r="M913" s="139" t="s">
        <v>19</v>
      </c>
      <c r="N913" s="140" t="s">
        <v>40</v>
      </c>
      <c r="P913" s="141">
        <f>O913*H913</f>
        <v>0</v>
      </c>
      <c r="Q913" s="141">
        <v>0</v>
      </c>
      <c r="R913" s="141">
        <f>Q913*H913</f>
        <v>0</v>
      </c>
      <c r="S913" s="141">
        <v>0</v>
      </c>
      <c r="T913" s="142">
        <f>S913*H913</f>
        <v>0</v>
      </c>
      <c r="AR913" s="143" t="s">
        <v>661</v>
      </c>
      <c r="AT913" s="143" t="s">
        <v>186</v>
      </c>
      <c r="AU913" s="143" t="s">
        <v>78</v>
      </c>
      <c r="AY913" s="18" t="s">
        <v>184</v>
      </c>
      <c r="BE913" s="144">
        <f>IF(N913="základní",J913,0)</f>
        <v>0</v>
      </c>
      <c r="BF913" s="144">
        <f>IF(N913="snížená",J913,0)</f>
        <v>0</v>
      </c>
      <c r="BG913" s="144">
        <f>IF(N913="zákl. přenesená",J913,0)</f>
        <v>0</v>
      </c>
      <c r="BH913" s="144">
        <f>IF(N913="sníž. přenesená",J913,0)</f>
        <v>0</v>
      </c>
      <c r="BI913" s="144">
        <f>IF(N913="nulová",J913,0)</f>
        <v>0</v>
      </c>
      <c r="BJ913" s="18" t="s">
        <v>76</v>
      </c>
      <c r="BK913" s="144">
        <f>ROUND(I913*H913,2)</f>
        <v>0</v>
      </c>
      <c r="BL913" s="18" t="s">
        <v>661</v>
      </c>
      <c r="BM913" s="143" t="s">
        <v>1238</v>
      </c>
    </row>
    <row r="914" spans="2:65" s="1" customFormat="1" ht="19.5">
      <c r="B914" s="33"/>
      <c r="D914" s="145" t="s">
        <v>193</v>
      </c>
      <c r="F914" s="146" t="s">
        <v>1239</v>
      </c>
      <c r="I914" s="147"/>
      <c r="L914" s="33"/>
      <c r="M914" s="148"/>
      <c r="T914" s="54"/>
      <c r="AT914" s="18" t="s">
        <v>193</v>
      </c>
      <c r="AU914" s="18" t="s">
        <v>78</v>
      </c>
    </row>
    <row r="915" spans="2:65" s="12" customFormat="1">
      <c r="B915" s="151"/>
      <c r="D915" s="145" t="s">
        <v>197</v>
      </c>
      <c r="E915" s="152" t="s">
        <v>19</v>
      </c>
      <c r="F915" s="153" t="s">
        <v>1240</v>
      </c>
      <c r="H915" s="154">
        <v>1.1679999999999999</v>
      </c>
      <c r="I915" s="155"/>
      <c r="L915" s="151"/>
      <c r="M915" s="156"/>
      <c r="T915" s="157"/>
      <c r="AT915" s="152" t="s">
        <v>197</v>
      </c>
      <c r="AU915" s="152" t="s">
        <v>78</v>
      </c>
      <c r="AV915" s="12" t="s">
        <v>78</v>
      </c>
      <c r="AW915" s="12" t="s">
        <v>31</v>
      </c>
      <c r="AX915" s="12" t="s">
        <v>69</v>
      </c>
      <c r="AY915" s="152" t="s">
        <v>184</v>
      </c>
    </row>
    <row r="916" spans="2:65" s="12" customFormat="1">
      <c r="B916" s="151"/>
      <c r="D916" s="145" t="s">
        <v>197</v>
      </c>
      <c r="E916" s="152" t="s">
        <v>19</v>
      </c>
      <c r="F916" s="153" t="s">
        <v>1241</v>
      </c>
      <c r="H916" s="154">
        <v>6.2E-2</v>
      </c>
      <c r="I916" s="155"/>
      <c r="L916" s="151"/>
      <c r="M916" s="156"/>
      <c r="T916" s="157"/>
      <c r="AT916" s="152" t="s">
        <v>197</v>
      </c>
      <c r="AU916" s="152" t="s">
        <v>78</v>
      </c>
      <c r="AV916" s="12" t="s">
        <v>78</v>
      </c>
      <c r="AW916" s="12" t="s">
        <v>31</v>
      </c>
      <c r="AX916" s="12" t="s">
        <v>69</v>
      </c>
      <c r="AY916" s="152" t="s">
        <v>184</v>
      </c>
    </row>
    <row r="917" spans="2:65" s="12" customFormat="1">
      <c r="B917" s="151"/>
      <c r="D917" s="145" t="s">
        <v>197</v>
      </c>
      <c r="E917" s="152" t="s">
        <v>19</v>
      </c>
      <c r="F917" s="153" t="s">
        <v>1242</v>
      </c>
      <c r="H917" s="154">
        <v>0.06</v>
      </c>
      <c r="I917" s="155"/>
      <c r="L917" s="151"/>
      <c r="M917" s="156"/>
      <c r="T917" s="157"/>
      <c r="AT917" s="152" t="s">
        <v>197</v>
      </c>
      <c r="AU917" s="152" t="s">
        <v>78</v>
      </c>
      <c r="AV917" s="12" t="s">
        <v>78</v>
      </c>
      <c r="AW917" s="12" t="s">
        <v>31</v>
      </c>
      <c r="AX917" s="12" t="s">
        <v>69</v>
      </c>
      <c r="AY917" s="152" t="s">
        <v>184</v>
      </c>
    </row>
    <row r="918" spans="2:65" s="12" customFormat="1">
      <c r="B918" s="151"/>
      <c r="D918" s="145" t="s">
        <v>197</v>
      </c>
      <c r="E918" s="152" t="s">
        <v>19</v>
      </c>
      <c r="F918" s="153" t="s">
        <v>1243</v>
      </c>
      <c r="H918" s="154">
        <v>0.19400000000000001</v>
      </c>
      <c r="I918" s="155"/>
      <c r="L918" s="151"/>
      <c r="M918" s="156"/>
      <c r="T918" s="157"/>
      <c r="AT918" s="152" t="s">
        <v>197</v>
      </c>
      <c r="AU918" s="152" t="s">
        <v>78</v>
      </c>
      <c r="AV918" s="12" t="s">
        <v>78</v>
      </c>
      <c r="AW918" s="12" t="s">
        <v>31</v>
      </c>
      <c r="AX918" s="12" t="s">
        <v>69</v>
      </c>
      <c r="AY918" s="152" t="s">
        <v>184</v>
      </c>
    </row>
    <row r="919" spans="2:65" s="13" customFormat="1">
      <c r="B919" s="158"/>
      <c r="D919" s="145" t="s">
        <v>197</v>
      </c>
      <c r="E919" s="159" t="s">
        <v>19</v>
      </c>
      <c r="F919" s="160" t="s">
        <v>205</v>
      </c>
      <c r="H919" s="161">
        <v>1.484</v>
      </c>
      <c r="I919" s="162"/>
      <c r="L919" s="158"/>
      <c r="M919" s="163"/>
      <c r="T919" s="164"/>
      <c r="AT919" s="159" t="s">
        <v>197</v>
      </c>
      <c r="AU919" s="159" t="s">
        <v>78</v>
      </c>
      <c r="AV919" s="13" t="s">
        <v>191</v>
      </c>
      <c r="AW919" s="13" t="s">
        <v>31</v>
      </c>
      <c r="AX919" s="13" t="s">
        <v>76</v>
      </c>
      <c r="AY919" s="159" t="s">
        <v>184</v>
      </c>
    </row>
    <row r="920" spans="2:65" s="11" customFormat="1" ht="25.9" customHeight="1">
      <c r="B920" s="120"/>
      <c r="D920" s="121" t="s">
        <v>68</v>
      </c>
      <c r="E920" s="122" t="s">
        <v>1244</v>
      </c>
      <c r="F920" s="122" t="s">
        <v>1244</v>
      </c>
      <c r="I920" s="123"/>
      <c r="J920" s="124">
        <f>BK920</f>
        <v>0</v>
      </c>
      <c r="L920" s="120"/>
      <c r="M920" s="125"/>
      <c r="P920" s="126">
        <f>P921+P950+P978+P1007+P1058+P1080+P1108+P1135+P1201+P1212+P1249+P1267</f>
        <v>0</v>
      </c>
      <c r="R920" s="126">
        <f>R921+R950+R978+R1007+R1058+R1080+R1108+R1135+R1201+R1212+R1249+R1267</f>
        <v>19.868342289999998</v>
      </c>
      <c r="T920" s="127">
        <f>T921+T950+T978+T1007+T1058+T1080+T1108+T1135+T1201+T1212+T1249+T1267</f>
        <v>0</v>
      </c>
      <c r="AR920" s="121" t="s">
        <v>191</v>
      </c>
      <c r="AT920" s="128" t="s">
        <v>68</v>
      </c>
      <c r="AU920" s="128" t="s">
        <v>69</v>
      </c>
      <c r="AY920" s="121" t="s">
        <v>184</v>
      </c>
      <c r="BK920" s="129">
        <f>BK921+BK950+BK978+BK1007+BK1058+BK1080+BK1108+BK1135+BK1201+BK1212+BK1249+BK1267</f>
        <v>0</v>
      </c>
    </row>
    <row r="921" spans="2:65" s="11" customFormat="1" ht="22.9" customHeight="1">
      <c r="B921" s="120"/>
      <c r="D921" s="121" t="s">
        <v>68</v>
      </c>
      <c r="E921" s="130" t="s">
        <v>1245</v>
      </c>
      <c r="F921" s="130" t="s">
        <v>1246</v>
      </c>
      <c r="I921" s="123"/>
      <c r="J921" s="131">
        <f>BK921</f>
        <v>0</v>
      </c>
      <c r="L921" s="120"/>
      <c r="M921" s="125"/>
      <c r="P921" s="126">
        <f>SUM(P922:P949)</f>
        <v>0</v>
      </c>
      <c r="R921" s="126">
        <f>SUM(R922:R949)</f>
        <v>1.4739059999999999</v>
      </c>
      <c r="T921" s="127">
        <f>SUM(T922:T949)</f>
        <v>0</v>
      </c>
      <c r="AR921" s="121" t="s">
        <v>191</v>
      </c>
      <c r="AT921" s="128" t="s">
        <v>68</v>
      </c>
      <c r="AU921" s="128" t="s">
        <v>76</v>
      </c>
      <c r="AY921" s="121" t="s">
        <v>184</v>
      </c>
      <c r="BK921" s="129">
        <f>SUM(BK922:BK949)</f>
        <v>0</v>
      </c>
    </row>
    <row r="922" spans="2:65" s="1" customFormat="1" ht="24.2" customHeight="1">
      <c r="B922" s="33"/>
      <c r="C922" s="132" t="s">
        <v>1247</v>
      </c>
      <c r="D922" s="132" t="s">
        <v>186</v>
      </c>
      <c r="E922" s="133" t="s">
        <v>1248</v>
      </c>
      <c r="F922" s="134" t="s">
        <v>1249</v>
      </c>
      <c r="G922" s="135" t="s">
        <v>345</v>
      </c>
      <c r="H922" s="136">
        <v>216.76499999999999</v>
      </c>
      <c r="I922" s="137"/>
      <c r="J922" s="138">
        <f>ROUND(I922*H922,2)</f>
        <v>0</v>
      </c>
      <c r="K922" s="134" t="s">
        <v>190</v>
      </c>
      <c r="L922" s="33"/>
      <c r="M922" s="139" t="s">
        <v>19</v>
      </c>
      <c r="N922" s="140" t="s">
        <v>40</v>
      </c>
      <c r="P922" s="141">
        <f>O922*H922</f>
        <v>0</v>
      </c>
      <c r="Q922" s="141">
        <v>0</v>
      </c>
      <c r="R922" s="141">
        <f>Q922*H922</f>
        <v>0</v>
      </c>
      <c r="S922" s="141">
        <v>0</v>
      </c>
      <c r="T922" s="142">
        <f>S922*H922</f>
        <v>0</v>
      </c>
      <c r="AR922" s="143" t="s">
        <v>303</v>
      </c>
      <c r="AT922" s="143" t="s">
        <v>186</v>
      </c>
      <c r="AU922" s="143" t="s">
        <v>78</v>
      </c>
      <c r="AY922" s="18" t="s">
        <v>184</v>
      </c>
      <c r="BE922" s="144">
        <f>IF(N922="základní",J922,0)</f>
        <v>0</v>
      </c>
      <c r="BF922" s="144">
        <f>IF(N922="snížená",J922,0)</f>
        <v>0</v>
      </c>
      <c r="BG922" s="144">
        <f>IF(N922="zákl. přenesená",J922,0)</f>
        <v>0</v>
      </c>
      <c r="BH922" s="144">
        <f>IF(N922="sníž. přenesená",J922,0)</f>
        <v>0</v>
      </c>
      <c r="BI922" s="144">
        <f>IF(N922="nulová",J922,0)</f>
        <v>0</v>
      </c>
      <c r="BJ922" s="18" t="s">
        <v>76</v>
      </c>
      <c r="BK922" s="144">
        <f>ROUND(I922*H922,2)</f>
        <v>0</v>
      </c>
      <c r="BL922" s="18" t="s">
        <v>303</v>
      </c>
      <c r="BM922" s="143" t="s">
        <v>1250</v>
      </c>
    </row>
    <row r="923" spans="2:65" s="1" customFormat="1" ht="19.5">
      <c r="B923" s="33"/>
      <c r="D923" s="145" t="s">
        <v>193</v>
      </c>
      <c r="F923" s="146" t="s">
        <v>1251</v>
      </c>
      <c r="I923" s="147"/>
      <c r="L923" s="33"/>
      <c r="M923" s="148"/>
      <c r="T923" s="54"/>
      <c r="AT923" s="18" t="s">
        <v>193</v>
      </c>
      <c r="AU923" s="18" t="s">
        <v>78</v>
      </c>
    </row>
    <row r="924" spans="2:65" s="1" customFormat="1">
      <c r="B924" s="33"/>
      <c r="D924" s="149" t="s">
        <v>195</v>
      </c>
      <c r="F924" s="150" t="s">
        <v>1252</v>
      </c>
      <c r="I924" s="147"/>
      <c r="L924" s="33"/>
      <c r="M924" s="148"/>
      <c r="T924" s="54"/>
      <c r="AT924" s="18" t="s">
        <v>195</v>
      </c>
      <c r="AU924" s="18" t="s">
        <v>78</v>
      </c>
    </row>
    <row r="925" spans="2:65" s="12" customFormat="1">
      <c r="B925" s="151"/>
      <c r="D925" s="145" t="s">
        <v>197</v>
      </c>
      <c r="E925" s="152" t="s">
        <v>19</v>
      </c>
      <c r="F925" s="153" t="s">
        <v>1253</v>
      </c>
      <c r="H925" s="154">
        <v>110.24</v>
      </c>
      <c r="I925" s="155"/>
      <c r="L925" s="151"/>
      <c r="M925" s="156"/>
      <c r="T925" s="157"/>
      <c r="AT925" s="152" t="s">
        <v>197</v>
      </c>
      <c r="AU925" s="152" t="s">
        <v>78</v>
      </c>
      <c r="AV925" s="12" t="s">
        <v>78</v>
      </c>
      <c r="AW925" s="12" t="s">
        <v>31</v>
      </c>
      <c r="AX925" s="12" t="s">
        <v>69</v>
      </c>
      <c r="AY925" s="152" t="s">
        <v>184</v>
      </c>
    </row>
    <row r="926" spans="2:65" s="12" customFormat="1">
      <c r="B926" s="151"/>
      <c r="D926" s="145" t="s">
        <v>197</v>
      </c>
      <c r="E926" s="152" t="s">
        <v>19</v>
      </c>
      <c r="F926" s="153" t="s">
        <v>1254</v>
      </c>
      <c r="H926" s="154">
        <v>7.5</v>
      </c>
      <c r="I926" s="155"/>
      <c r="L926" s="151"/>
      <c r="M926" s="156"/>
      <c r="T926" s="157"/>
      <c r="AT926" s="152" t="s">
        <v>197</v>
      </c>
      <c r="AU926" s="152" t="s">
        <v>78</v>
      </c>
      <c r="AV926" s="12" t="s">
        <v>78</v>
      </c>
      <c r="AW926" s="12" t="s">
        <v>31</v>
      </c>
      <c r="AX926" s="12" t="s">
        <v>69</v>
      </c>
      <c r="AY926" s="152" t="s">
        <v>184</v>
      </c>
    </row>
    <row r="927" spans="2:65" s="12" customFormat="1">
      <c r="B927" s="151"/>
      <c r="D927" s="145" t="s">
        <v>197</v>
      </c>
      <c r="E927" s="152" t="s">
        <v>19</v>
      </c>
      <c r="F927" s="153" t="s">
        <v>1255</v>
      </c>
      <c r="H927" s="154">
        <v>99.025000000000006</v>
      </c>
      <c r="I927" s="155"/>
      <c r="L927" s="151"/>
      <c r="M927" s="156"/>
      <c r="T927" s="157"/>
      <c r="AT927" s="152" t="s">
        <v>197</v>
      </c>
      <c r="AU927" s="152" t="s">
        <v>78</v>
      </c>
      <c r="AV927" s="12" t="s">
        <v>78</v>
      </c>
      <c r="AW927" s="12" t="s">
        <v>31</v>
      </c>
      <c r="AX927" s="12" t="s">
        <v>69</v>
      </c>
      <c r="AY927" s="152" t="s">
        <v>184</v>
      </c>
    </row>
    <row r="928" spans="2:65" s="13" customFormat="1">
      <c r="B928" s="158"/>
      <c r="D928" s="145" t="s">
        <v>197</v>
      </c>
      <c r="E928" s="159" t="s">
        <v>19</v>
      </c>
      <c r="F928" s="160" t="s">
        <v>205</v>
      </c>
      <c r="H928" s="161">
        <v>216.76499999999999</v>
      </c>
      <c r="I928" s="162"/>
      <c r="L928" s="158"/>
      <c r="M928" s="163"/>
      <c r="T928" s="164"/>
      <c r="AT928" s="159" t="s">
        <v>197</v>
      </c>
      <c r="AU928" s="159" t="s">
        <v>78</v>
      </c>
      <c r="AV928" s="13" t="s">
        <v>191</v>
      </c>
      <c r="AW928" s="13" t="s">
        <v>31</v>
      </c>
      <c r="AX928" s="13" t="s">
        <v>76</v>
      </c>
      <c r="AY928" s="159" t="s">
        <v>184</v>
      </c>
    </row>
    <row r="929" spans="2:65" s="1" customFormat="1" ht="24.2" customHeight="1">
      <c r="B929" s="33"/>
      <c r="C929" s="132" t="s">
        <v>1256</v>
      </c>
      <c r="D929" s="132" t="s">
        <v>186</v>
      </c>
      <c r="E929" s="133" t="s">
        <v>1257</v>
      </c>
      <c r="F929" s="134" t="s">
        <v>1258</v>
      </c>
      <c r="G929" s="135" t="s">
        <v>345</v>
      </c>
      <c r="H929" s="136">
        <v>117.74</v>
      </c>
      <c r="I929" s="137"/>
      <c r="J929" s="138">
        <f>ROUND(I929*H929,2)</f>
        <v>0</v>
      </c>
      <c r="K929" s="134" t="s">
        <v>190</v>
      </c>
      <c r="L929" s="33"/>
      <c r="M929" s="139" t="s">
        <v>19</v>
      </c>
      <c r="N929" s="140" t="s">
        <v>40</v>
      </c>
      <c r="P929" s="141">
        <f>O929*H929</f>
        <v>0</v>
      </c>
      <c r="Q929" s="141">
        <v>4.0000000000000002E-4</v>
      </c>
      <c r="R929" s="141">
        <f>Q929*H929</f>
        <v>4.7095999999999999E-2</v>
      </c>
      <c r="S929" s="141">
        <v>0</v>
      </c>
      <c r="T929" s="142">
        <f>S929*H929</f>
        <v>0</v>
      </c>
      <c r="AR929" s="143" t="s">
        <v>303</v>
      </c>
      <c r="AT929" s="143" t="s">
        <v>186</v>
      </c>
      <c r="AU929" s="143" t="s">
        <v>78</v>
      </c>
      <c r="AY929" s="18" t="s">
        <v>184</v>
      </c>
      <c r="BE929" s="144">
        <f>IF(N929="základní",J929,0)</f>
        <v>0</v>
      </c>
      <c r="BF929" s="144">
        <f>IF(N929="snížená",J929,0)</f>
        <v>0</v>
      </c>
      <c r="BG929" s="144">
        <f>IF(N929="zákl. přenesená",J929,0)</f>
        <v>0</v>
      </c>
      <c r="BH929" s="144">
        <f>IF(N929="sníž. přenesená",J929,0)</f>
        <v>0</v>
      </c>
      <c r="BI929" s="144">
        <f>IF(N929="nulová",J929,0)</f>
        <v>0</v>
      </c>
      <c r="BJ929" s="18" t="s">
        <v>76</v>
      </c>
      <c r="BK929" s="144">
        <f>ROUND(I929*H929,2)</f>
        <v>0</v>
      </c>
      <c r="BL929" s="18" t="s">
        <v>303</v>
      </c>
      <c r="BM929" s="143" t="s">
        <v>1259</v>
      </c>
    </row>
    <row r="930" spans="2:65" s="1" customFormat="1" ht="19.5">
      <c r="B930" s="33"/>
      <c r="D930" s="145" t="s">
        <v>193</v>
      </c>
      <c r="F930" s="146" t="s">
        <v>1260</v>
      </c>
      <c r="I930" s="147"/>
      <c r="L930" s="33"/>
      <c r="M930" s="148"/>
      <c r="T930" s="54"/>
      <c r="AT930" s="18" t="s">
        <v>193</v>
      </c>
      <c r="AU930" s="18" t="s">
        <v>78</v>
      </c>
    </row>
    <row r="931" spans="2:65" s="1" customFormat="1">
      <c r="B931" s="33"/>
      <c r="D931" s="149" t="s">
        <v>195</v>
      </c>
      <c r="F931" s="150" t="s">
        <v>1261</v>
      </c>
      <c r="I931" s="147"/>
      <c r="L931" s="33"/>
      <c r="M931" s="148"/>
      <c r="T931" s="54"/>
      <c r="AT931" s="18" t="s">
        <v>195</v>
      </c>
      <c r="AU931" s="18" t="s">
        <v>78</v>
      </c>
    </row>
    <row r="932" spans="2:65" s="12" customFormat="1">
      <c r="B932" s="151"/>
      <c r="D932" s="145" t="s">
        <v>197</v>
      </c>
      <c r="E932" s="152" t="s">
        <v>19</v>
      </c>
      <c r="F932" s="153" t="s">
        <v>1253</v>
      </c>
      <c r="H932" s="154">
        <v>110.24</v>
      </c>
      <c r="I932" s="155"/>
      <c r="L932" s="151"/>
      <c r="M932" s="156"/>
      <c r="T932" s="157"/>
      <c r="AT932" s="152" t="s">
        <v>197</v>
      </c>
      <c r="AU932" s="152" t="s">
        <v>78</v>
      </c>
      <c r="AV932" s="12" t="s">
        <v>78</v>
      </c>
      <c r="AW932" s="12" t="s">
        <v>31</v>
      </c>
      <c r="AX932" s="12" t="s">
        <v>69</v>
      </c>
      <c r="AY932" s="152" t="s">
        <v>184</v>
      </c>
    </row>
    <row r="933" spans="2:65" s="12" customFormat="1">
      <c r="B933" s="151"/>
      <c r="D933" s="145" t="s">
        <v>197</v>
      </c>
      <c r="E933" s="152" t="s">
        <v>19</v>
      </c>
      <c r="F933" s="153" t="s">
        <v>1254</v>
      </c>
      <c r="H933" s="154">
        <v>7.5</v>
      </c>
      <c r="I933" s="155"/>
      <c r="L933" s="151"/>
      <c r="M933" s="156"/>
      <c r="T933" s="157"/>
      <c r="AT933" s="152" t="s">
        <v>197</v>
      </c>
      <c r="AU933" s="152" t="s">
        <v>78</v>
      </c>
      <c r="AV933" s="12" t="s">
        <v>78</v>
      </c>
      <c r="AW933" s="12" t="s">
        <v>31</v>
      </c>
      <c r="AX933" s="12" t="s">
        <v>69</v>
      </c>
      <c r="AY933" s="152" t="s">
        <v>184</v>
      </c>
    </row>
    <row r="934" spans="2:65" s="13" customFormat="1">
      <c r="B934" s="158"/>
      <c r="D934" s="145" t="s">
        <v>197</v>
      </c>
      <c r="E934" s="159" t="s">
        <v>19</v>
      </c>
      <c r="F934" s="160" t="s">
        <v>205</v>
      </c>
      <c r="H934" s="161">
        <v>117.74</v>
      </c>
      <c r="I934" s="162"/>
      <c r="L934" s="158"/>
      <c r="M934" s="163"/>
      <c r="T934" s="164"/>
      <c r="AT934" s="159" t="s">
        <v>197</v>
      </c>
      <c r="AU934" s="159" t="s">
        <v>78</v>
      </c>
      <c r="AV934" s="13" t="s">
        <v>191</v>
      </c>
      <c r="AW934" s="13" t="s">
        <v>31</v>
      </c>
      <c r="AX934" s="13" t="s">
        <v>76</v>
      </c>
      <c r="AY934" s="159" t="s">
        <v>184</v>
      </c>
    </row>
    <row r="935" spans="2:65" s="1" customFormat="1" ht="24.2" customHeight="1">
      <c r="B935" s="33"/>
      <c r="C935" s="132" t="s">
        <v>1262</v>
      </c>
      <c r="D935" s="132" t="s">
        <v>186</v>
      </c>
      <c r="E935" s="133" t="s">
        <v>1263</v>
      </c>
      <c r="F935" s="134" t="s">
        <v>1264</v>
      </c>
      <c r="G935" s="135" t="s">
        <v>345</v>
      </c>
      <c r="H935" s="136">
        <v>99.025000000000006</v>
      </c>
      <c r="I935" s="137"/>
      <c r="J935" s="138">
        <f>ROUND(I935*H935,2)</f>
        <v>0</v>
      </c>
      <c r="K935" s="134" t="s">
        <v>190</v>
      </c>
      <c r="L935" s="33"/>
      <c r="M935" s="139" t="s">
        <v>19</v>
      </c>
      <c r="N935" s="140" t="s">
        <v>40</v>
      </c>
      <c r="P935" s="141">
        <f>O935*H935</f>
        <v>0</v>
      </c>
      <c r="Q935" s="141">
        <v>4.0000000000000002E-4</v>
      </c>
      <c r="R935" s="141">
        <f>Q935*H935</f>
        <v>3.9610000000000006E-2</v>
      </c>
      <c r="S935" s="141">
        <v>0</v>
      </c>
      <c r="T935" s="142">
        <f>S935*H935</f>
        <v>0</v>
      </c>
      <c r="AR935" s="143" t="s">
        <v>303</v>
      </c>
      <c r="AT935" s="143" t="s">
        <v>186</v>
      </c>
      <c r="AU935" s="143" t="s">
        <v>78</v>
      </c>
      <c r="AY935" s="18" t="s">
        <v>184</v>
      </c>
      <c r="BE935" s="144">
        <f>IF(N935="základní",J935,0)</f>
        <v>0</v>
      </c>
      <c r="BF935" s="144">
        <f>IF(N935="snížená",J935,0)</f>
        <v>0</v>
      </c>
      <c r="BG935" s="144">
        <f>IF(N935="zákl. přenesená",J935,0)</f>
        <v>0</v>
      </c>
      <c r="BH935" s="144">
        <f>IF(N935="sníž. přenesená",J935,0)</f>
        <v>0</v>
      </c>
      <c r="BI935" s="144">
        <f>IF(N935="nulová",J935,0)</f>
        <v>0</v>
      </c>
      <c r="BJ935" s="18" t="s">
        <v>76</v>
      </c>
      <c r="BK935" s="144">
        <f>ROUND(I935*H935,2)</f>
        <v>0</v>
      </c>
      <c r="BL935" s="18" t="s">
        <v>303</v>
      </c>
      <c r="BM935" s="143" t="s">
        <v>1265</v>
      </c>
    </row>
    <row r="936" spans="2:65" s="1" customFormat="1" ht="19.5">
      <c r="B936" s="33"/>
      <c r="D936" s="145" t="s">
        <v>193</v>
      </c>
      <c r="F936" s="146" t="s">
        <v>1266</v>
      </c>
      <c r="I936" s="147"/>
      <c r="L936" s="33"/>
      <c r="M936" s="148"/>
      <c r="T936" s="54"/>
      <c r="AT936" s="18" t="s">
        <v>193</v>
      </c>
      <c r="AU936" s="18" t="s">
        <v>78</v>
      </c>
    </row>
    <row r="937" spans="2:65" s="1" customFormat="1">
      <c r="B937" s="33"/>
      <c r="D937" s="149" t="s">
        <v>195</v>
      </c>
      <c r="F937" s="150" t="s">
        <v>1267</v>
      </c>
      <c r="I937" s="147"/>
      <c r="L937" s="33"/>
      <c r="M937" s="148"/>
      <c r="T937" s="54"/>
      <c r="AT937" s="18" t="s">
        <v>195</v>
      </c>
      <c r="AU937" s="18" t="s">
        <v>78</v>
      </c>
    </row>
    <row r="938" spans="2:65" s="12" customFormat="1">
      <c r="B938" s="151"/>
      <c r="D938" s="145" t="s">
        <v>197</v>
      </c>
      <c r="E938" s="152" t="s">
        <v>19</v>
      </c>
      <c r="F938" s="153" t="s">
        <v>1255</v>
      </c>
      <c r="H938" s="154">
        <v>99.025000000000006</v>
      </c>
      <c r="I938" s="155"/>
      <c r="L938" s="151"/>
      <c r="M938" s="156"/>
      <c r="T938" s="157"/>
      <c r="AT938" s="152" t="s">
        <v>197</v>
      </c>
      <c r="AU938" s="152" t="s">
        <v>78</v>
      </c>
      <c r="AV938" s="12" t="s">
        <v>78</v>
      </c>
      <c r="AW938" s="12" t="s">
        <v>31</v>
      </c>
      <c r="AX938" s="12" t="s">
        <v>69</v>
      </c>
      <c r="AY938" s="152" t="s">
        <v>184</v>
      </c>
    </row>
    <row r="939" spans="2:65" s="1" customFormat="1" ht="16.5" customHeight="1">
      <c r="B939" s="33"/>
      <c r="C939" s="171" t="s">
        <v>1268</v>
      </c>
      <c r="D939" s="171" t="s">
        <v>557</v>
      </c>
      <c r="E939" s="172" t="s">
        <v>1269</v>
      </c>
      <c r="F939" s="173" t="s">
        <v>1270</v>
      </c>
      <c r="G939" s="174" t="s">
        <v>313</v>
      </c>
      <c r="H939" s="175">
        <v>8.6999999999999994E-2</v>
      </c>
      <c r="I939" s="176"/>
      <c r="J939" s="177">
        <f>ROUND(I939*H939,2)</f>
        <v>0</v>
      </c>
      <c r="K939" s="173" t="s">
        <v>190</v>
      </c>
      <c r="L939" s="178"/>
      <c r="M939" s="179" t="s">
        <v>19</v>
      </c>
      <c r="N939" s="180" t="s">
        <v>40</v>
      </c>
      <c r="P939" s="141">
        <f>O939*H939</f>
        <v>0</v>
      </c>
      <c r="Q939" s="141">
        <v>1</v>
      </c>
      <c r="R939" s="141">
        <f>Q939*H939</f>
        <v>8.6999999999999994E-2</v>
      </c>
      <c r="S939" s="141">
        <v>0</v>
      </c>
      <c r="T939" s="142">
        <f>S939*H939</f>
        <v>0</v>
      </c>
      <c r="AR939" s="143" t="s">
        <v>423</v>
      </c>
      <c r="AT939" s="143" t="s">
        <v>557</v>
      </c>
      <c r="AU939" s="143" t="s">
        <v>78</v>
      </c>
      <c r="AY939" s="18" t="s">
        <v>184</v>
      </c>
      <c r="BE939" s="144">
        <f>IF(N939="základní",J939,0)</f>
        <v>0</v>
      </c>
      <c r="BF939" s="144">
        <f>IF(N939="snížená",J939,0)</f>
        <v>0</v>
      </c>
      <c r="BG939" s="144">
        <f>IF(N939="zákl. přenesená",J939,0)</f>
        <v>0</v>
      </c>
      <c r="BH939" s="144">
        <f>IF(N939="sníž. přenesená",J939,0)</f>
        <v>0</v>
      </c>
      <c r="BI939" s="144">
        <f>IF(N939="nulová",J939,0)</f>
        <v>0</v>
      </c>
      <c r="BJ939" s="18" t="s">
        <v>76</v>
      </c>
      <c r="BK939" s="144">
        <f>ROUND(I939*H939,2)</f>
        <v>0</v>
      </c>
      <c r="BL939" s="18" t="s">
        <v>303</v>
      </c>
      <c r="BM939" s="143" t="s">
        <v>1271</v>
      </c>
    </row>
    <row r="940" spans="2:65" s="1" customFormat="1">
      <c r="B940" s="33"/>
      <c r="D940" s="145" t="s">
        <v>193</v>
      </c>
      <c r="F940" s="146" t="s">
        <v>1270</v>
      </c>
      <c r="I940" s="147"/>
      <c r="L940" s="33"/>
      <c r="M940" s="148"/>
      <c r="T940" s="54"/>
      <c r="AT940" s="18" t="s">
        <v>193</v>
      </c>
      <c r="AU940" s="18" t="s">
        <v>78</v>
      </c>
    </row>
    <row r="941" spans="2:65" s="1" customFormat="1" ht="19.5">
      <c r="B941" s="33"/>
      <c r="D941" s="145" t="s">
        <v>561</v>
      </c>
      <c r="F941" s="181" t="s">
        <v>1272</v>
      </c>
      <c r="I941" s="147"/>
      <c r="L941" s="33"/>
      <c r="M941" s="148"/>
      <c r="T941" s="54"/>
      <c r="AT941" s="18" t="s">
        <v>561</v>
      </c>
      <c r="AU941" s="18" t="s">
        <v>78</v>
      </c>
    </row>
    <row r="942" spans="2:65" s="12" customFormat="1">
      <c r="B942" s="151"/>
      <c r="D942" s="145" t="s">
        <v>197</v>
      </c>
      <c r="E942" s="152" t="s">
        <v>19</v>
      </c>
      <c r="F942" s="153" t="s">
        <v>1273</v>
      </c>
      <c r="H942" s="154">
        <v>216.7</v>
      </c>
      <c r="I942" s="155"/>
      <c r="L942" s="151"/>
      <c r="M942" s="156"/>
      <c r="T942" s="157"/>
      <c r="AT942" s="152" t="s">
        <v>197</v>
      </c>
      <c r="AU942" s="152" t="s">
        <v>78</v>
      </c>
      <c r="AV942" s="12" t="s">
        <v>78</v>
      </c>
      <c r="AW942" s="12" t="s">
        <v>31</v>
      </c>
      <c r="AX942" s="12" t="s">
        <v>76</v>
      </c>
      <c r="AY942" s="152" t="s">
        <v>184</v>
      </c>
    </row>
    <row r="943" spans="2:65" s="12" customFormat="1">
      <c r="B943" s="151"/>
      <c r="D943" s="145" t="s">
        <v>197</v>
      </c>
      <c r="F943" s="153" t="s">
        <v>1274</v>
      </c>
      <c r="H943" s="154">
        <v>8.6999999999999994E-2</v>
      </c>
      <c r="I943" s="155"/>
      <c r="L943" s="151"/>
      <c r="M943" s="156"/>
      <c r="T943" s="157"/>
      <c r="AT943" s="152" t="s">
        <v>197</v>
      </c>
      <c r="AU943" s="152" t="s">
        <v>78</v>
      </c>
      <c r="AV943" s="12" t="s">
        <v>78</v>
      </c>
      <c r="AW943" s="12" t="s">
        <v>4</v>
      </c>
      <c r="AX943" s="12" t="s">
        <v>76</v>
      </c>
      <c r="AY943" s="152" t="s">
        <v>184</v>
      </c>
    </row>
    <row r="944" spans="2:65" s="1" customFormat="1" ht="44.25" customHeight="1">
      <c r="B944" s="33"/>
      <c r="C944" s="171" t="s">
        <v>1275</v>
      </c>
      <c r="D944" s="171" t="s">
        <v>557</v>
      </c>
      <c r="E944" s="172" t="s">
        <v>1276</v>
      </c>
      <c r="F944" s="173" t="s">
        <v>1277</v>
      </c>
      <c r="G944" s="174" t="s">
        <v>345</v>
      </c>
      <c r="H944" s="175">
        <v>260.04000000000002</v>
      </c>
      <c r="I944" s="176"/>
      <c r="J944" s="177">
        <f>ROUND(I944*H944,2)</f>
        <v>0</v>
      </c>
      <c r="K944" s="173" t="s">
        <v>190</v>
      </c>
      <c r="L944" s="178"/>
      <c r="M944" s="179" t="s">
        <v>19</v>
      </c>
      <c r="N944" s="180" t="s">
        <v>40</v>
      </c>
      <c r="P944" s="141">
        <f>O944*H944</f>
        <v>0</v>
      </c>
      <c r="Q944" s="141">
        <v>5.0000000000000001E-3</v>
      </c>
      <c r="R944" s="141">
        <f>Q944*H944</f>
        <v>1.3002</v>
      </c>
      <c r="S944" s="141">
        <v>0</v>
      </c>
      <c r="T944" s="142">
        <f>S944*H944</f>
        <v>0</v>
      </c>
      <c r="AR944" s="143" t="s">
        <v>423</v>
      </c>
      <c r="AT944" s="143" t="s">
        <v>557</v>
      </c>
      <c r="AU944" s="143" t="s">
        <v>78</v>
      </c>
      <c r="AY944" s="18" t="s">
        <v>184</v>
      </c>
      <c r="BE944" s="144">
        <f>IF(N944="základní",J944,0)</f>
        <v>0</v>
      </c>
      <c r="BF944" s="144">
        <f>IF(N944="snížená",J944,0)</f>
        <v>0</v>
      </c>
      <c r="BG944" s="144">
        <f>IF(N944="zákl. přenesená",J944,0)</f>
        <v>0</v>
      </c>
      <c r="BH944" s="144">
        <f>IF(N944="sníž. přenesená",J944,0)</f>
        <v>0</v>
      </c>
      <c r="BI944" s="144">
        <f>IF(N944="nulová",J944,0)</f>
        <v>0</v>
      </c>
      <c r="BJ944" s="18" t="s">
        <v>76</v>
      </c>
      <c r="BK944" s="144">
        <f>ROUND(I944*H944,2)</f>
        <v>0</v>
      </c>
      <c r="BL944" s="18" t="s">
        <v>303</v>
      </c>
      <c r="BM944" s="143" t="s">
        <v>1278</v>
      </c>
    </row>
    <row r="945" spans="2:65" s="1" customFormat="1" ht="29.25">
      <c r="B945" s="33"/>
      <c r="D945" s="145" t="s">
        <v>193</v>
      </c>
      <c r="F945" s="146" t="s">
        <v>1277</v>
      </c>
      <c r="I945" s="147"/>
      <c r="L945" s="33"/>
      <c r="M945" s="148"/>
      <c r="T945" s="54"/>
      <c r="AT945" s="18" t="s">
        <v>193</v>
      </c>
      <c r="AU945" s="18" t="s">
        <v>78</v>
      </c>
    </row>
    <row r="946" spans="2:65" s="12" customFormat="1">
      <c r="B946" s="151"/>
      <c r="D946" s="145" t="s">
        <v>197</v>
      </c>
      <c r="E946" s="152" t="s">
        <v>19</v>
      </c>
      <c r="F946" s="153" t="s">
        <v>1279</v>
      </c>
      <c r="H946" s="154">
        <v>260.04000000000002</v>
      </c>
      <c r="I946" s="155"/>
      <c r="L946" s="151"/>
      <c r="M946" s="156"/>
      <c r="T946" s="157"/>
      <c r="AT946" s="152" t="s">
        <v>197</v>
      </c>
      <c r="AU946" s="152" t="s">
        <v>78</v>
      </c>
      <c r="AV946" s="12" t="s">
        <v>78</v>
      </c>
      <c r="AW946" s="12" t="s">
        <v>31</v>
      </c>
      <c r="AX946" s="12" t="s">
        <v>76</v>
      </c>
      <c r="AY946" s="152" t="s">
        <v>184</v>
      </c>
    </row>
    <row r="947" spans="2:65" s="1" customFormat="1" ht="24.2" customHeight="1">
      <c r="B947" s="33"/>
      <c r="C947" s="132" t="s">
        <v>1280</v>
      </c>
      <c r="D947" s="132" t="s">
        <v>186</v>
      </c>
      <c r="E947" s="133" t="s">
        <v>1281</v>
      </c>
      <c r="F947" s="134" t="s">
        <v>1282</v>
      </c>
      <c r="G947" s="135" t="s">
        <v>313</v>
      </c>
      <c r="H947" s="136">
        <v>1.474</v>
      </c>
      <c r="I947" s="137"/>
      <c r="J947" s="138">
        <f>ROUND(I947*H947,2)</f>
        <v>0</v>
      </c>
      <c r="K947" s="134" t="s">
        <v>190</v>
      </c>
      <c r="L947" s="33"/>
      <c r="M947" s="139" t="s">
        <v>19</v>
      </c>
      <c r="N947" s="140" t="s">
        <v>40</v>
      </c>
      <c r="P947" s="141">
        <f>O947*H947</f>
        <v>0</v>
      </c>
      <c r="Q947" s="141">
        <v>0</v>
      </c>
      <c r="R947" s="141">
        <f>Q947*H947</f>
        <v>0</v>
      </c>
      <c r="S947" s="141">
        <v>0</v>
      </c>
      <c r="T947" s="142">
        <f>S947*H947</f>
        <v>0</v>
      </c>
      <c r="AR947" s="143" t="s">
        <v>303</v>
      </c>
      <c r="AT947" s="143" t="s">
        <v>186</v>
      </c>
      <c r="AU947" s="143" t="s">
        <v>78</v>
      </c>
      <c r="AY947" s="18" t="s">
        <v>184</v>
      </c>
      <c r="BE947" s="144">
        <f>IF(N947="základní",J947,0)</f>
        <v>0</v>
      </c>
      <c r="BF947" s="144">
        <f>IF(N947="snížená",J947,0)</f>
        <v>0</v>
      </c>
      <c r="BG947" s="144">
        <f>IF(N947="zákl. přenesená",J947,0)</f>
        <v>0</v>
      </c>
      <c r="BH947" s="144">
        <f>IF(N947="sníž. přenesená",J947,0)</f>
        <v>0</v>
      </c>
      <c r="BI947" s="144">
        <f>IF(N947="nulová",J947,0)</f>
        <v>0</v>
      </c>
      <c r="BJ947" s="18" t="s">
        <v>76</v>
      </c>
      <c r="BK947" s="144">
        <f>ROUND(I947*H947,2)</f>
        <v>0</v>
      </c>
      <c r="BL947" s="18" t="s">
        <v>303</v>
      </c>
      <c r="BM947" s="143" t="s">
        <v>1283</v>
      </c>
    </row>
    <row r="948" spans="2:65" s="1" customFormat="1" ht="29.25">
      <c r="B948" s="33"/>
      <c r="D948" s="145" t="s">
        <v>193</v>
      </c>
      <c r="F948" s="146" t="s">
        <v>1284</v>
      </c>
      <c r="I948" s="147"/>
      <c r="L948" s="33"/>
      <c r="M948" s="148"/>
      <c r="T948" s="54"/>
      <c r="AT948" s="18" t="s">
        <v>193</v>
      </c>
      <c r="AU948" s="18" t="s">
        <v>78</v>
      </c>
    </row>
    <row r="949" spans="2:65" s="1" customFormat="1">
      <c r="B949" s="33"/>
      <c r="D949" s="149" t="s">
        <v>195</v>
      </c>
      <c r="F949" s="150" t="s">
        <v>1285</v>
      </c>
      <c r="I949" s="147"/>
      <c r="L949" s="33"/>
      <c r="M949" s="148"/>
      <c r="T949" s="54"/>
      <c r="AT949" s="18" t="s">
        <v>195</v>
      </c>
      <c r="AU949" s="18" t="s">
        <v>78</v>
      </c>
    </row>
    <row r="950" spans="2:65" s="11" customFormat="1" ht="22.9" customHeight="1">
      <c r="B950" s="120"/>
      <c r="D950" s="121" t="s">
        <v>68</v>
      </c>
      <c r="E950" s="130" t="s">
        <v>1286</v>
      </c>
      <c r="F950" s="130" t="s">
        <v>1287</v>
      </c>
      <c r="I950" s="123"/>
      <c r="J950" s="131">
        <f>BK950</f>
        <v>0</v>
      </c>
      <c r="L950" s="120"/>
      <c r="M950" s="125"/>
      <c r="P950" s="126">
        <f>SUM(P951:P977)</f>
        <v>0</v>
      </c>
      <c r="R950" s="126">
        <f>SUM(R951:R977)</f>
        <v>1.2900480000000003</v>
      </c>
      <c r="T950" s="127">
        <f>SUM(T951:T977)</f>
        <v>0</v>
      </c>
      <c r="AR950" s="121" t="s">
        <v>191</v>
      </c>
      <c r="AT950" s="128" t="s">
        <v>68</v>
      </c>
      <c r="AU950" s="128" t="s">
        <v>76</v>
      </c>
      <c r="AY950" s="121" t="s">
        <v>184</v>
      </c>
      <c r="BK950" s="129">
        <f>SUM(BK951:BK977)</f>
        <v>0</v>
      </c>
    </row>
    <row r="951" spans="2:65" s="1" customFormat="1" ht="37.9" customHeight="1">
      <c r="B951" s="33"/>
      <c r="C951" s="132" t="s">
        <v>1288</v>
      </c>
      <c r="D951" s="132" t="s">
        <v>186</v>
      </c>
      <c r="E951" s="133" t="s">
        <v>1289</v>
      </c>
      <c r="F951" s="134" t="s">
        <v>1290</v>
      </c>
      <c r="G951" s="135" t="s">
        <v>345</v>
      </c>
      <c r="H951" s="136">
        <v>156.16</v>
      </c>
      <c r="I951" s="137"/>
      <c r="J951" s="138">
        <f>ROUND(I951*H951,2)</f>
        <v>0</v>
      </c>
      <c r="K951" s="134" t="s">
        <v>19</v>
      </c>
      <c r="L951" s="33"/>
      <c r="M951" s="139" t="s">
        <v>19</v>
      </c>
      <c r="N951" s="140" t="s">
        <v>40</v>
      </c>
      <c r="P951" s="141">
        <f>O951*H951</f>
        <v>0</v>
      </c>
      <c r="Q951" s="141">
        <v>7.7999999999999996E-3</v>
      </c>
      <c r="R951" s="141">
        <f>Q951*H951</f>
        <v>1.218048</v>
      </c>
      <c r="S951" s="141">
        <v>0</v>
      </c>
      <c r="T951" s="142">
        <f>S951*H951</f>
        <v>0</v>
      </c>
      <c r="AR951" s="143" t="s">
        <v>303</v>
      </c>
      <c r="AT951" s="143" t="s">
        <v>186</v>
      </c>
      <c r="AU951" s="143" t="s">
        <v>78</v>
      </c>
      <c r="AY951" s="18" t="s">
        <v>184</v>
      </c>
      <c r="BE951" s="144">
        <f>IF(N951="základní",J951,0)</f>
        <v>0</v>
      </c>
      <c r="BF951" s="144">
        <f>IF(N951="snížená",J951,0)</f>
        <v>0</v>
      </c>
      <c r="BG951" s="144">
        <f>IF(N951="zákl. přenesená",J951,0)</f>
        <v>0</v>
      </c>
      <c r="BH951" s="144">
        <f>IF(N951="sníž. přenesená",J951,0)</f>
        <v>0</v>
      </c>
      <c r="BI951" s="144">
        <f>IF(N951="nulová",J951,0)</f>
        <v>0</v>
      </c>
      <c r="BJ951" s="18" t="s">
        <v>76</v>
      </c>
      <c r="BK951" s="144">
        <f>ROUND(I951*H951,2)</f>
        <v>0</v>
      </c>
      <c r="BL951" s="18" t="s">
        <v>303</v>
      </c>
      <c r="BM951" s="143" t="s">
        <v>1291</v>
      </c>
    </row>
    <row r="952" spans="2:65" s="1" customFormat="1" ht="29.25">
      <c r="B952" s="33"/>
      <c r="D952" s="145" t="s">
        <v>193</v>
      </c>
      <c r="F952" s="146" t="s">
        <v>1292</v>
      </c>
      <c r="I952" s="147"/>
      <c r="L952" s="33"/>
      <c r="M952" s="148"/>
      <c r="T952" s="54"/>
      <c r="AT952" s="18" t="s">
        <v>193</v>
      </c>
      <c r="AU952" s="18" t="s">
        <v>78</v>
      </c>
    </row>
    <row r="953" spans="2:65" s="1" customFormat="1" ht="29.25">
      <c r="B953" s="33"/>
      <c r="D953" s="145" t="s">
        <v>561</v>
      </c>
      <c r="F953" s="181" t="s">
        <v>1293</v>
      </c>
      <c r="I953" s="147"/>
      <c r="L953" s="33"/>
      <c r="M953" s="148"/>
      <c r="T953" s="54"/>
      <c r="AT953" s="18" t="s">
        <v>561</v>
      </c>
      <c r="AU953" s="18" t="s">
        <v>78</v>
      </c>
    </row>
    <row r="954" spans="2:65" s="12" customFormat="1">
      <c r="B954" s="151"/>
      <c r="D954" s="145" t="s">
        <v>197</v>
      </c>
      <c r="E954" s="152" t="s">
        <v>19</v>
      </c>
      <c r="F954" s="153" t="s">
        <v>1294</v>
      </c>
      <c r="H954" s="154">
        <v>156.16</v>
      </c>
      <c r="I954" s="155"/>
      <c r="L954" s="151"/>
      <c r="M954" s="156"/>
      <c r="T954" s="157"/>
      <c r="AT954" s="152" t="s">
        <v>197</v>
      </c>
      <c r="AU954" s="152" t="s">
        <v>78</v>
      </c>
      <c r="AV954" s="12" t="s">
        <v>78</v>
      </c>
      <c r="AW954" s="12" t="s">
        <v>31</v>
      </c>
      <c r="AX954" s="12" t="s">
        <v>69</v>
      </c>
      <c r="AY954" s="152" t="s">
        <v>184</v>
      </c>
    </row>
    <row r="955" spans="2:65" s="13" customFormat="1">
      <c r="B955" s="158"/>
      <c r="D955" s="145" t="s">
        <v>197</v>
      </c>
      <c r="E955" s="159" t="s">
        <v>19</v>
      </c>
      <c r="F955" s="160" t="s">
        <v>205</v>
      </c>
      <c r="H955" s="161">
        <v>156.16</v>
      </c>
      <c r="I955" s="162"/>
      <c r="L955" s="158"/>
      <c r="M955" s="163"/>
      <c r="T955" s="164"/>
      <c r="AT955" s="159" t="s">
        <v>197</v>
      </c>
      <c r="AU955" s="159" t="s">
        <v>78</v>
      </c>
      <c r="AV955" s="13" t="s">
        <v>191</v>
      </c>
      <c r="AW955" s="13" t="s">
        <v>31</v>
      </c>
      <c r="AX955" s="13" t="s">
        <v>76</v>
      </c>
      <c r="AY955" s="159" t="s">
        <v>184</v>
      </c>
    </row>
    <row r="956" spans="2:65" s="1" customFormat="1" ht="37.9" customHeight="1">
      <c r="B956" s="33"/>
      <c r="C956" s="132" t="s">
        <v>1295</v>
      </c>
      <c r="D956" s="132" t="s">
        <v>186</v>
      </c>
      <c r="E956" s="133" t="s">
        <v>1296</v>
      </c>
      <c r="F956" s="134" t="s">
        <v>1297</v>
      </c>
      <c r="G956" s="135" t="s">
        <v>328</v>
      </c>
      <c r="H956" s="136">
        <v>8.5</v>
      </c>
      <c r="I956" s="137"/>
      <c r="J956" s="138">
        <f>ROUND(I956*H956,2)</f>
        <v>0</v>
      </c>
      <c r="K956" s="134" t="s">
        <v>190</v>
      </c>
      <c r="L956" s="33"/>
      <c r="M956" s="139" t="s">
        <v>19</v>
      </c>
      <c r="N956" s="140" t="s">
        <v>40</v>
      </c>
      <c r="P956" s="141">
        <f>O956*H956</f>
        <v>0</v>
      </c>
      <c r="Q956" s="141">
        <v>5.9999999999999995E-4</v>
      </c>
      <c r="R956" s="141">
        <f>Q956*H956</f>
        <v>5.0999999999999995E-3</v>
      </c>
      <c r="S956" s="141">
        <v>0</v>
      </c>
      <c r="T956" s="142">
        <f>S956*H956</f>
        <v>0</v>
      </c>
      <c r="AR956" s="143" t="s">
        <v>1197</v>
      </c>
      <c r="AT956" s="143" t="s">
        <v>186</v>
      </c>
      <c r="AU956" s="143" t="s">
        <v>78</v>
      </c>
      <c r="AY956" s="18" t="s">
        <v>184</v>
      </c>
      <c r="BE956" s="144">
        <f>IF(N956="základní",J956,0)</f>
        <v>0</v>
      </c>
      <c r="BF956" s="144">
        <f>IF(N956="snížená",J956,0)</f>
        <v>0</v>
      </c>
      <c r="BG956" s="144">
        <f>IF(N956="zákl. přenesená",J956,0)</f>
        <v>0</v>
      </c>
      <c r="BH956" s="144">
        <f>IF(N956="sníž. přenesená",J956,0)</f>
        <v>0</v>
      </c>
      <c r="BI956" s="144">
        <f>IF(N956="nulová",J956,0)</f>
        <v>0</v>
      </c>
      <c r="BJ956" s="18" t="s">
        <v>76</v>
      </c>
      <c r="BK956" s="144">
        <f>ROUND(I956*H956,2)</f>
        <v>0</v>
      </c>
      <c r="BL956" s="18" t="s">
        <v>1197</v>
      </c>
      <c r="BM956" s="143" t="s">
        <v>1298</v>
      </c>
    </row>
    <row r="957" spans="2:65" s="1" customFormat="1" ht="19.5">
      <c r="B957" s="33"/>
      <c r="D957" s="145" t="s">
        <v>193</v>
      </c>
      <c r="F957" s="146" t="s">
        <v>1299</v>
      </c>
      <c r="I957" s="147"/>
      <c r="L957" s="33"/>
      <c r="M957" s="148"/>
      <c r="T957" s="54"/>
      <c r="AT957" s="18" t="s">
        <v>193</v>
      </c>
      <c r="AU957" s="18" t="s">
        <v>78</v>
      </c>
    </row>
    <row r="958" spans="2:65" s="1" customFormat="1">
      <c r="B958" s="33"/>
      <c r="D958" s="149" t="s">
        <v>195</v>
      </c>
      <c r="F958" s="150" t="s">
        <v>1300</v>
      </c>
      <c r="I958" s="147"/>
      <c r="L958" s="33"/>
      <c r="M958" s="148"/>
      <c r="T958" s="54"/>
      <c r="AT958" s="18" t="s">
        <v>195</v>
      </c>
      <c r="AU958" s="18" t="s">
        <v>78</v>
      </c>
    </row>
    <row r="959" spans="2:65" s="1" customFormat="1" ht="37.9" customHeight="1">
      <c r="B959" s="33"/>
      <c r="C959" s="132" t="s">
        <v>1301</v>
      </c>
      <c r="D959" s="132" t="s">
        <v>186</v>
      </c>
      <c r="E959" s="133" t="s">
        <v>1302</v>
      </c>
      <c r="F959" s="134" t="s">
        <v>1303</v>
      </c>
      <c r="G959" s="135" t="s">
        <v>328</v>
      </c>
      <c r="H959" s="136">
        <v>12.2</v>
      </c>
      <c r="I959" s="137"/>
      <c r="J959" s="138">
        <f>ROUND(I959*H959,2)</f>
        <v>0</v>
      </c>
      <c r="K959" s="134" t="s">
        <v>190</v>
      </c>
      <c r="L959" s="33"/>
      <c r="M959" s="139" t="s">
        <v>19</v>
      </c>
      <c r="N959" s="140" t="s">
        <v>40</v>
      </c>
      <c r="P959" s="141">
        <f>O959*H959</f>
        <v>0</v>
      </c>
      <c r="Q959" s="141">
        <v>1.5E-3</v>
      </c>
      <c r="R959" s="141">
        <f>Q959*H959</f>
        <v>1.83E-2</v>
      </c>
      <c r="S959" s="141">
        <v>0</v>
      </c>
      <c r="T959" s="142">
        <f>S959*H959</f>
        <v>0</v>
      </c>
      <c r="AR959" s="143" t="s">
        <v>1197</v>
      </c>
      <c r="AT959" s="143" t="s">
        <v>186</v>
      </c>
      <c r="AU959" s="143" t="s">
        <v>78</v>
      </c>
      <c r="AY959" s="18" t="s">
        <v>184</v>
      </c>
      <c r="BE959" s="144">
        <f>IF(N959="základní",J959,0)</f>
        <v>0</v>
      </c>
      <c r="BF959" s="144">
        <f>IF(N959="snížená",J959,0)</f>
        <v>0</v>
      </c>
      <c r="BG959" s="144">
        <f>IF(N959="zákl. přenesená",J959,0)</f>
        <v>0</v>
      </c>
      <c r="BH959" s="144">
        <f>IF(N959="sníž. přenesená",J959,0)</f>
        <v>0</v>
      </c>
      <c r="BI959" s="144">
        <f>IF(N959="nulová",J959,0)</f>
        <v>0</v>
      </c>
      <c r="BJ959" s="18" t="s">
        <v>76</v>
      </c>
      <c r="BK959" s="144">
        <f>ROUND(I959*H959,2)</f>
        <v>0</v>
      </c>
      <c r="BL959" s="18" t="s">
        <v>1197</v>
      </c>
      <c r="BM959" s="143" t="s">
        <v>1304</v>
      </c>
    </row>
    <row r="960" spans="2:65" s="1" customFormat="1" ht="19.5">
      <c r="B960" s="33"/>
      <c r="D960" s="145" t="s">
        <v>193</v>
      </c>
      <c r="F960" s="146" t="s">
        <v>1305</v>
      </c>
      <c r="I960" s="147"/>
      <c r="L960" s="33"/>
      <c r="M960" s="148"/>
      <c r="T960" s="54"/>
      <c r="AT960" s="18" t="s">
        <v>193</v>
      </c>
      <c r="AU960" s="18" t="s">
        <v>78</v>
      </c>
    </row>
    <row r="961" spans="2:65" s="1" customFormat="1">
      <c r="B961" s="33"/>
      <c r="D961" s="149" t="s">
        <v>195</v>
      </c>
      <c r="F961" s="150" t="s">
        <v>1306</v>
      </c>
      <c r="I961" s="147"/>
      <c r="L961" s="33"/>
      <c r="M961" s="148"/>
      <c r="T961" s="54"/>
      <c r="AT961" s="18" t="s">
        <v>195</v>
      </c>
      <c r="AU961" s="18" t="s">
        <v>78</v>
      </c>
    </row>
    <row r="962" spans="2:65" s="12" customFormat="1">
      <c r="B962" s="151"/>
      <c r="D962" s="145" t="s">
        <v>197</v>
      </c>
      <c r="E962" s="152" t="s">
        <v>19</v>
      </c>
      <c r="F962" s="153" t="s">
        <v>1307</v>
      </c>
      <c r="H962" s="154">
        <v>12.2</v>
      </c>
      <c r="I962" s="155"/>
      <c r="L962" s="151"/>
      <c r="M962" s="156"/>
      <c r="T962" s="157"/>
      <c r="AT962" s="152" t="s">
        <v>197</v>
      </c>
      <c r="AU962" s="152" t="s">
        <v>78</v>
      </c>
      <c r="AV962" s="12" t="s">
        <v>78</v>
      </c>
      <c r="AW962" s="12" t="s">
        <v>31</v>
      </c>
      <c r="AX962" s="12" t="s">
        <v>76</v>
      </c>
      <c r="AY962" s="152" t="s">
        <v>184</v>
      </c>
    </row>
    <row r="963" spans="2:65" s="1" customFormat="1" ht="37.9" customHeight="1">
      <c r="B963" s="33"/>
      <c r="C963" s="132" t="s">
        <v>1308</v>
      </c>
      <c r="D963" s="132" t="s">
        <v>186</v>
      </c>
      <c r="E963" s="133" t="s">
        <v>1309</v>
      </c>
      <c r="F963" s="134" t="s">
        <v>1310</v>
      </c>
      <c r="G963" s="135" t="s">
        <v>328</v>
      </c>
      <c r="H963" s="136">
        <v>29.2</v>
      </c>
      <c r="I963" s="137"/>
      <c r="J963" s="138">
        <f>ROUND(I963*H963,2)</f>
        <v>0</v>
      </c>
      <c r="K963" s="134" t="s">
        <v>190</v>
      </c>
      <c r="L963" s="33"/>
      <c r="M963" s="139" t="s">
        <v>19</v>
      </c>
      <c r="N963" s="140" t="s">
        <v>40</v>
      </c>
      <c r="P963" s="141">
        <f>O963*H963</f>
        <v>0</v>
      </c>
      <c r="Q963" s="141">
        <v>1.3500000000000001E-3</v>
      </c>
      <c r="R963" s="141">
        <f>Q963*H963</f>
        <v>3.9420000000000004E-2</v>
      </c>
      <c r="S963" s="141">
        <v>0</v>
      </c>
      <c r="T963" s="142">
        <f>S963*H963</f>
        <v>0</v>
      </c>
      <c r="AR963" s="143" t="s">
        <v>1197</v>
      </c>
      <c r="AT963" s="143" t="s">
        <v>186</v>
      </c>
      <c r="AU963" s="143" t="s">
        <v>78</v>
      </c>
      <c r="AY963" s="18" t="s">
        <v>184</v>
      </c>
      <c r="BE963" s="144">
        <f>IF(N963="základní",J963,0)</f>
        <v>0</v>
      </c>
      <c r="BF963" s="144">
        <f>IF(N963="snížená",J963,0)</f>
        <v>0</v>
      </c>
      <c r="BG963" s="144">
        <f>IF(N963="zákl. přenesená",J963,0)</f>
        <v>0</v>
      </c>
      <c r="BH963" s="144">
        <f>IF(N963="sníž. přenesená",J963,0)</f>
        <v>0</v>
      </c>
      <c r="BI963" s="144">
        <f>IF(N963="nulová",J963,0)</f>
        <v>0</v>
      </c>
      <c r="BJ963" s="18" t="s">
        <v>76</v>
      </c>
      <c r="BK963" s="144">
        <f>ROUND(I963*H963,2)</f>
        <v>0</v>
      </c>
      <c r="BL963" s="18" t="s">
        <v>1197</v>
      </c>
      <c r="BM963" s="143" t="s">
        <v>1311</v>
      </c>
    </row>
    <row r="964" spans="2:65" s="1" customFormat="1" ht="19.5">
      <c r="B964" s="33"/>
      <c r="D964" s="145" t="s">
        <v>193</v>
      </c>
      <c r="F964" s="146" t="s">
        <v>1312</v>
      </c>
      <c r="I964" s="147"/>
      <c r="L964" s="33"/>
      <c r="M964" s="148"/>
      <c r="T964" s="54"/>
      <c r="AT964" s="18" t="s">
        <v>193</v>
      </c>
      <c r="AU964" s="18" t="s">
        <v>78</v>
      </c>
    </row>
    <row r="965" spans="2:65" s="1" customFormat="1">
      <c r="B965" s="33"/>
      <c r="D965" s="149" t="s">
        <v>195</v>
      </c>
      <c r="F965" s="150" t="s">
        <v>1313</v>
      </c>
      <c r="I965" s="147"/>
      <c r="L965" s="33"/>
      <c r="M965" s="148"/>
      <c r="T965" s="54"/>
      <c r="AT965" s="18" t="s">
        <v>195</v>
      </c>
      <c r="AU965" s="18" t="s">
        <v>78</v>
      </c>
    </row>
    <row r="966" spans="2:65" s="12" customFormat="1">
      <c r="B966" s="151"/>
      <c r="D966" s="145" t="s">
        <v>197</v>
      </c>
      <c r="E966" s="152" t="s">
        <v>19</v>
      </c>
      <c r="F966" s="153" t="s">
        <v>1314</v>
      </c>
      <c r="H966" s="154">
        <v>29.2</v>
      </c>
      <c r="I966" s="155"/>
      <c r="L966" s="151"/>
      <c r="M966" s="156"/>
      <c r="T966" s="157"/>
      <c r="AT966" s="152" t="s">
        <v>197</v>
      </c>
      <c r="AU966" s="152" t="s">
        <v>78</v>
      </c>
      <c r="AV966" s="12" t="s">
        <v>78</v>
      </c>
      <c r="AW966" s="12" t="s">
        <v>31</v>
      </c>
      <c r="AX966" s="12" t="s">
        <v>76</v>
      </c>
      <c r="AY966" s="152" t="s">
        <v>184</v>
      </c>
    </row>
    <row r="967" spans="2:65" s="1" customFormat="1" ht="33" customHeight="1">
      <c r="B967" s="33"/>
      <c r="C967" s="132" t="s">
        <v>1315</v>
      </c>
      <c r="D967" s="132" t="s">
        <v>186</v>
      </c>
      <c r="E967" s="133" t="s">
        <v>1316</v>
      </c>
      <c r="F967" s="134" t="s">
        <v>1317</v>
      </c>
      <c r="G967" s="135" t="s">
        <v>328</v>
      </c>
      <c r="H967" s="136">
        <v>8.5</v>
      </c>
      <c r="I967" s="137"/>
      <c r="J967" s="138">
        <f>ROUND(I967*H967,2)</f>
        <v>0</v>
      </c>
      <c r="K967" s="134" t="s">
        <v>190</v>
      </c>
      <c r="L967" s="33"/>
      <c r="M967" s="139" t="s">
        <v>19</v>
      </c>
      <c r="N967" s="140" t="s">
        <v>40</v>
      </c>
      <c r="P967" s="141">
        <f>O967*H967</f>
        <v>0</v>
      </c>
      <c r="Q967" s="141">
        <v>5.4000000000000001E-4</v>
      </c>
      <c r="R967" s="141">
        <f>Q967*H967</f>
        <v>4.5900000000000003E-3</v>
      </c>
      <c r="S967" s="141">
        <v>0</v>
      </c>
      <c r="T967" s="142">
        <f>S967*H967</f>
        <v>0</v>
      </c>
      <c r="AR967" s="143" t="s">
        <v>1197</v>
      </c>
      <c r="AT967" s="143" t="s">
        <v>186</v>
      </c>
      <c r="AU967" s="143" t="s">
        <v>78</v>
      </c>
      <c r="AY967" s="18" t="s">
        <v>184</v>
      </c>
      <c r="BE967" s="144">
        <f>IF(N967="základní",J967,0)</f>
        <v>0</v>
      </c>
      <c r="BF967" s="144">
        <f>IF(N967="snížená",J967,0)</f>
        <v>0</v>
      </c>
      <c r="BG967" s="144">
        <f>IF(N967="zákl. přenesená",J967,0)</f>
        <v>0</v>
      </c>
      <c r="BH967" s="144">
        <f>IF(N967="sníž. přenesená",J967,0)</f>
        <v>0</v>
      </c>
      <c r="BI967" s="144">
        <f>IF(N967="nulová",J967,0)</f>
        <v>0</v>
      </c>
      <c r="BJ967" s="18" t="s">
        <v>76</v>
      </c>
      <c r="BK967" s="144">
        <f>ROUND(I967*H967,2)</f>
        <v>0</v>
      </c>
      <c r="BL967" s="18" t="s">
        <v>1197</v>
      </c>
      <c r="BM967" s="143" t="s">
        <v>1318</v>
      </c>
    </row>
    <row r="968" spans="2:65" s="1" customFormat="1" ht="19.5">
      <c r="B968" s="33"/>
      <c r="D968" s="145" t="s">
        <v>193</v>
      </c>
      <c r="F968" s="146" t="s">
        <v>1319</v>
      </c>
      <c r="I968" s="147"/>
      <c r="L968" s="33"/>
      <c r="M968" s="148"/>
      <c r="T968" s="54"/>
      <c r="AT968" s="18" t="s">
        <v>193</v>
      </c>
      <c r="AU968" s="18" t="s">
        <v>78</v>
      </c>
    </row>
    <row r="969" spans="2:65" s="1" customFormat="1">
      <c r="B969" s="33"/>
      <c r="D969" s="149" t="s">
        <v>195</v>
      </c>
      <c r="F969" s="150" t="s">
        <v>1320</v>
      </c>
      <c r="I969" s="147"/>
      <c r="L969" s="33"/>
      <c r="M969" s="148"/>
      <c r="T969" s="54"/>
      <c r="AT969" s="18" t="s">
        <v>195</v>
      </c>
      <c r="AU969" s="18" t="s">
        <v>78</v>
      </c>
    </row>
    <row r="970" spans="2:65" s="12" customFormat="1">
      <c r="B970" s="151"/>
      <c r="D970" s="145" t="s">
        <v>197</v>
      </c>
      <c r="E970" s="152" t="s">
        <v>19</v>
      </c>
      <c r="F970" s="153" t="s">
        <v>1321</v>
      </c>
      <c r="H970" s="154">
        <v>8.5</v>
      </c>
      <c r="I970" s="155"/>
      <c r="L970" s="151"/>
      <c r="M970" s="156"/>
      <c r="T970" s="157"/>
      <c r="AT970" s="152" t="s">
        <v>197</v>
      </c>
      <c r="AU970" s="152" t="s">
        <v>78</v>
      </c>
      <c r="AV970" s="12" t="s">
        <v>78</v>
      </c>
      <c r="AW970" s="12" t="s">
        <v>31</v>
      </c>
      <c r="AX970" s="12" t="s">
        <v>76</v>
      </c>
      <c r="AY970" s="152" t="s">
        <v>184</v>
      </c>
    </row>
    <row r="971" spans="2:65" s="1" customFormat="1" ht="33" customHeight="1">
      <c r="B971" s="33"/>
      <c r="C971" s="132" t="s">
        <v>1322</v>
      </c>
      <c r="D971" s="132" t="s">
        <v>186</v>
      </c>
      <c r="E971" s="133" t="s">
        <v>1323</v>
      </c>
      <c r="F971" s="134" t="s">
        <v>1324</v>
      </c>
      <c r="G971" s="135" t="s">
        <v>328</v>
      </c>
      <c r="H971" s="136">
        <v>8.5</v>
      </c>
      <c r="I971" s="137"/>
      <c r="J971" s="138">
        <f>ROUND(I971*H971,2)</f>
        <v>0</v>
      </c>
      <c r="K971" s="134" t="s">
        <v>190</v>
      </c>
      <c r="L971" s="33"/>
      <c r="M971" s="139" t="s">
        <v>19</v>
      </c>
      <c r="N971" s="140" t="s">
        <v>40</v>
      </c>
      <c r="P971" s="141">
        <f>O971*H971</f>
        <v>0</v>
      </c>
      <c r="Q971" s="141">
        <v>5.4000000000000001E-4</v>
      </c>
      <c r="R971" s="141">
        <f>Q971*H971</f>
        <v>4.5900000000000003E-3</v>
      </c>
      <c r="S971" s="141">
        <v>0</v>
      </c>
      <c r="T971" s="142">
        <f>S971*H971</f>
        <v>0</v>
      </c>
      <c r="AR971" s="143" t="s">
        <v>1197</v>
      </c>
      <c r="AT971" s="143" t="s">
        <v>186</v>
      </c>
      <c r="AU971" s="143" t="s">
        <v>78</v>
      </c>
      <c r="AY971" s="18" t="s">
        <v>184</v>
      </c>
      <c r="BE971" s="144">
        <f>IF(N971="základní",J971,0)</f>
        <v>0</v>
      </c>
      <c r="BF971" s="144">
        <f>IF(N971="snížená",J971,0)</f>
        <v>0</v>
      </c>
      <c r="BG971" s="144">
        <f>IF(N971="zákl. přenesená",J971,0)</f>
        <v>0</v>
      </c>
      <c r="BH971" s="144">
        <f>IF(N971="sníž. přenesená",J971,0)</f>
        <v>0</v>
      </c>
      <c r="BI971" s="144">
        <f>IF(N971="nulová",J971,0)</f>
        <v>0</v>
      </c>
      <c r="BJ971" s="18" t="s">
        <v>76</v>
      </c>
      <c r="BK971" s="144">
        <f>ROUND(I971*H971,2)</f>
        <v>0</v>
      </c>
      <c r="BL971" s="18" t="s">
        <v>1197</v>
      </c>
      <c r="BM971" s="143" t="s">
        <v>1325</v>
      </c>
    </row>
    <row r="972" spans="2:65" s="1" customFormat="1" ht="19.5">
      <c r="B972" s="33"/>
      <c r="D972" s="145" t="s">
        <v>193</v>
      </c>
      <c r="F972" s="146" t="s">
        <v>1326</v>
      </c>
      <c r="I972" s="147"/>
      <c r="L972" s="33"/>
      <c r="M972" s="148"/>
      <c r="T972" s="54"/>
      <c r="AT972" s="18" t="s">
        <v>193</v>
      </c>
      <c r="AU972" s="18" t="s">
        <v>78</v>
      </c>
    </row>
    <row r="973" spans="2:65" s="1" customFormat="1">
      <c r="B973" s="33"/>
      <c r="D973" s="149" t="s">
        <v>195</v>
      </c>
      <c r="F973" s="150" t="s">
        <v>1327</v>
      </c>
      <c r="I973" s="147"/>
      <c r="L973" s="33"/>
      <c r="M973" s="148"/>
      <c r="T973" s="54"/>
      <c r="AT973" s="18" t="s">
        <v>195</v>
      </c>
      <c r="AU973" s="18" t="s">
        <v>78</v>
      </c>
    </row>
    <row r="974" spans="2:65" s="12" customFormat="1">
      <c r="B974" s="151"/>
      <c r="D974" s="145" t="s">
        <v>197</v>
      </c>
      <c r="E974" s="152" t="s">
        <v>19</v>
      </c>
      <c r="F974" s="153" t="s">
        <v>1328</v>
      </c>
      <c r="H974" s="154">
        <v>8.5</v>
      </c>
      <c r="I974" s="155"/>
      <c r="L974" s="151"/>
      <c r="M974" s="156"/>
      <c r="T974" s="157"/>
      <c r="AT974" s="152" t="s">
        <v>197</v>
      </c>
      <c r="AU974" s="152" t="s">
        <v>78</v>
      </c>
      <c r="AV974" s="12" t="s">
        <v>78</v>
      </c>
      <c r="AW974" s="12" t="s">
        <v>31</v>
      </c>
      <c r="AX974" s="12" t="s">
        <v>76</v>
      </c>
      <c r="AY974" s="152" t="s">
        <v>184</v>
      </c>
    </row>
    <row r="975" spans="2:65" s="1" customFormat="1" ht="24.2" customHeight="1">
      <c r="B975" s="33"/>
      <c r="C975" s="132" t="s">
        <v>1329</v>
      </c>
      <c r="D975" s="132" t="s">
        <v>186</v>
      </c>
      <c r="E975" s="133" t="s">
        <v>1330</v>
      </c>
      <c r="F975" s="134" t="s">
        <v>1331</v>
      </c>
      <c r="G975" s="135" t="s">
        <v>313</v>
      </c>
      <c r="H975" s="136">
        <v>1.218</v>
      </c>
      <c r="I975" s="137"/>
      <c r="J975" s="138">
        <f>ROUND(I975*H975,2)</f>
        <v>0</v>
      </c>
      <c r="K975" s="134" t="s">
        <v>190</v>
      </c>
      <c r="L975" s="33"/>
      <c r="M975" s="139" t="s">
        <v>19</v>
      </c>
      <c r="N975" s="140" t="s">
        <v>40</v>
      </c>
      <c r="P975" s="141">
        <f>O975*H975</f>
        <v>0</v>
      </c>
      <c r="Q975" s="141">
        <v>0</v>
      </c>
      <c r="R975" s="141">
        <f>Q975*H975</f>
        <v>0</v>
      </c>
      <c r="S975" s="141">
        <v>0</v>
      </c>
      <c r="T975" s="142">
        <f>S975*H975</f>
        <v>0</v>
      </c>
      <c r="AR975" s="143" t="s">
        <v>303</v>
      </c>
      <c r="AT975" s="143" t="s">
        <v>186</v>
      </c>
      <c r="AU975" s="143" t="s">
        <v>78</v>
      </c>
      <c r="AY975" s="18" t="s">
        <v>184</v>
      </c>
      <c r="BE975" s="144">
        <f>IF(N975="základní",J975,0)</f>
        <v>0</v>
      </c>
      <c r="BF975" s="144">
        <f>IF(N975="snížená",J975,0)</f>
        <v>0</v>
      </c>
      <c r="BG975" s="144">
        <f>IF(N975="zákl. přenesená",J975,0)</f>
        <v>0</v>
      </c>
      <c r="BH975" s="144">
        <f>IF(N975="sníž. přenesená",J975,0)</f>
        <v>0</v>
      </c>
      <c r="BI975" s="144">
        <f>IF(N975="nulová",J975,0)</f>
        <v>0</v>
      </c>
      <c r="BJ975" s="18" t="s">
        <v>76</v>
      </c>
      <c r="BK975" s="144">
        <f>ROUND(I975*H975,2)</f>
        <v>0</v>
      </c>
      <c r="BL975" s="18" t="s">
        <v>303</v>
      </c>
      <c r="BM975" s="143" t="s">
        <v>1332</v>
      </c>
    </row>
    <row r="976" spans="2:65" s="1" customFormat="1" ht="29.25">
      <c r="B976" s="33"/>
      <c r="D976" s="145" t="s">
        <v>193</v>
      </c>
      <c r="F976" s="146" t="s">
        <v>1333</v>
      </c>
      <c r="I976" s="147"/>
      <c r="L976" s="33"/>
      <c r="M976" s="148"/>
      <c r="T976" s="54"/>
      <c r="AT976" s="18" t="s">
        <v>193</v>
      </c>
      <c r="AU976" s="18" t="s">
        <v>78</v>
      </c>
    </row>
    <row r="977" spans="2:65" s="1" customFormat="1">
      <c r="B977" s="33"/>
      <c r="D977" s="149" t="s">
        <v>195</v>
      </c>
      <c r="F977" s="150" t="s">
        <v>1334</v>
      </c>
      <c r="I977" s="147"/>
      <c r="L977" s="33"/>
      <c r="M977" s="148"/>
      <c r="T977" s="54"/>
      <c r="AT977" s="18" t="s">
        <v>195</v>
      </c>
      <c r="AU977" s="18" t="s">
        <v>78</v>
      </c>
    </row>
    <row r="978" spans="2:65" s="11" customFormat="1" ht="22.9" customHeight="1">
      <c r="B978" s="120"/>
      <c r="D978" s="121" t="s">
        <v>68</v>
      </c>
      <c r="E978" s="130" t="s">
        <v>1335</v>
      </c>
      <c r="F978" s="130" t="s">
        <v>1336</v>
      </c>
      <c r="I978" s="123"/>
      <c r="J978" s="131">
        <f>BK978</f>
        <v>0</v>
      </c>
      <c r="L978" s="120"/>
      <c r="M978" s="125"/>
      <c r="P978" s="126">
        <f>SUM(P979:P1006)</f>
        <v>0</v>
      </c>
      <c r="R978" s="126">
        <f>SUM(R979:R1006)</f>
        <v>1.0823311</v>
      </c>
      <c r="T978" s="127">
        <f>SUM(T979:T1006)</f>
        <v>0</v>
      </c>
      <c r="AR978" s="121" t="s">
        <v>78</v>
      </c>
      <c r="AT978" s="128" t="s">
        <v>68</v>
      </c>
      <c r="AU978" s="128" t="s">
        <v>76</v>
      </c>
      <c r="AY978" s="121" t="s">
        <v>184</v>
      </c>
      <c r="BK978" s="129">
        <f>SUM(BK979:BK1006)</f>
        <v>0</v>
      </c>
    </row>
    <row r="979" spans="2:65" s="1" customFormat="1" ht="24.2" customHeight="1">
      <c r="B979" s="33"/>
      <c r="C979" s="132" t="s">
        <v>1337</v>
      </c>
      <c r="D979" s="132" t="s">
        <v>186</v>
      </c>
      <c r="E979" s="133" t="s">
        <v>1338</v>
      </c>
      <c r="F979" s="134" t="s">
        <v>1339</v>
      </c>
      <c r="G979" s="135" t="s">
        <v>345</v>
      </c>
      <c r="H979" s="136">
        <v>200.785</v>
      </c>
      <c r="I979" s="137"/>
      <c r="J979" s="138">
        <f>ROUND(I979*H979,2)</f>
        <v>0</v>
      </c>
      <c r="K979" s="134" t="s">
        <v>190</v>
      </c>
      <c r="L979" s="33"/>
      <c r="M979" s="139" t="s">
        <v>19</v>
      </c>
      <c r="N979" s="140" t="s">
        <v>40</v>
      </c>
      <c r="P979" s="141">
        <f>O979*H979</f>
        <v>0</v>
      </c>
      <c r="Q979" s="141">
        <v>2.9999999999999997E-4</v>
      </c>
      <c r="R979" s="141">
        <f>Q979*H979</f>
        <v>6.023549999999999E-2</v>
      </c>
      <c r="S979" s="141">
        <v>0</v>
      </c>
      <c r="T979" s="142">
        <f>S979*H979</f>
        <v>0</v>
      </c>
      <c r="AR979" s="143" t="s">
        <v>303</v>
      </c>
      <c r="AT979" s="143" t="s">
        <v>186</v>
      </c>
      <c r="AU979" s="143" t="s">
        <v>78</v>
      </c>
      <c r="AY979" s="18" t="s">
        <v>184</v>
      </c>
      <c r="BE979" s="144">
        <f>IF(N979="základní",J979,0)</f>
        <v>0</v>
      </c>
      <c r="BF979" s="144">
        <f>IF(N979="snížená",J979,0)</f>
        <v>0</v>
      </c>
      <c r="BG979" s="144">
        <f>IF(N979="zákl. přenesená",J979,0)</f>
        <v>0</v>
      </c>
      <c r="BH979" s="144">
        <f>IF(N979="sníž. přenesená",J979,0)</f>
        <v>0</v>
      </c>
      <c r="BI979" s="144">
        <f>IF(N979="nulová",J979,0)</f>
        <v>0</v>
      </c>
      <c r="BJ979" s="18" t="s">
        <v>76</v>
      </c>
      <c r="BK979" s="144">
        <f>ROUND(I979*H979,2)</f>
        <v>0</v>
      </c>
      <c r="BL979" s="18" t="s">
        <v>303</v>
      </c>
      <c r="BM979" s="143" t="s">
        <v>1340</v>
      </c>
    </row>
    <row r="980" spans="2:65" s="1" customFormat="1" ht="29.25">
      <c r="B980" s="33"/>
      <c r="D980" s="145" t="s">
        <v>193</v>
      </c>
      <c r="F980" s="146" t="s">
        <v>1341</v>
      </c>
      <c r="I980" s="147"/>
      <c r="L980" s="33"/>
      <c r="M980" s="148"/>
      <c r="T980" s="54"/>
      <c r="AT980" s="18" t="s">
        <v>193</v>
      </c>
      <c r="AU980" s="18" t="s">
        <v>78</v>
      </c>
    </row>
    <row r="981" spans="2:65" s="1" customFormat="1">
      <c r="B981" s="33"/>
      <c r="D981" s="149" t="s">
        <v>195</v>
      </c>
      <c r="F981" s="150" t="s">
        <v>1342</v>
      </c>
      <c r="I981" s="147"/>
      <c r="L981" s="33"/>
      <c r="M981" s="148"/>
      <c r="T981" s="54"/>
      <c r="AT981" s="18" t="s">
        <v>195</v>
      </c>
      <c r="AU981" s="18" t="s">
        <v>78</v>
      </c>
    </row>
    <row r="982" spans="2:65" s="13" customFormat="1">
      <c r="B982" s="158"/>
      <c r="D982" s="145" t="s">
        <v>197</v>
      </c>
      <c r="E982" s="159" t="s">
        <v>19</v>
      </c>
      <c r="F982" s="160" t="s">
        <v>205</v>
      </c>
      <c r="H982" s="161">
        <v>200.785</v>
      </c>
      <c r="I982" s="162"/>
      <c r="L982" s="158"/>
      <c r="M982" s="163"/>
      <c r="T982" s="164"/>
      <c r="AT982" s="159" t="s">
        <v>197</v>
      </c>
      <c r="AU982" s="159" t="s">
        <v>78</v>
      </c>
      <c r="AV982" s="13" t="s">
        <v>191</v>
      </c>
      <c r="AW982" s="13" t="s">
        <v>31</v>
      </c>
      <c r="AX982" s="13" t="s">
        <v>69</v>
      </c>
      <c r="AY982" s="159" t="s">
        <v>184</v>
      </c>
    </row>
    <row r="983" spans="2:65" s="1" customFormat="1" ht="24.2" customHeight="1">
      <c r="B983" s="33"/>
      <c r="C983" s="132" t="s">
        <v>1343</v>
      </c>
      <c r="D983" s="132" t="s">
        <v>186</v>
      </c>
      <c r="E983" s="133" t="s">
        <v>1344</v>
      </c>
      <c r="F983" s="134" t="s">
        <v>1345</v>
      </c>
      <c r="G983" s="135" t="s">
        <v>345</v>
      </c>
      <c r="H983" s="136">
        <v>119.825</v>
      </c>
      <c r="I983" s="137"/>
      <c r="J983" s="138">
        <f>ROUND(I983*H983,2)</f>
        <v>0</v>
      </c>
      <c r="K983" s="134" t="s">
        <v>190</v>
      </c>
      <c r="L983" s="33"/>
      <c r="M983" s="139" t="s">
        <v>19</v>
      </c>
      <c r="N983" s="140" t="s">
        <v>40</v>
      </c>
      <c r="P983" s="141">
        <f>O983*H983</f>
        <v>0</v>
      </c>
      <c r="Q983" s="141">
        <v>0</v>
      </c>
      <c r="R983" s="141">
        <f>Q983*H983</f>
        <v>0</v>
      </c>
      <c r="S983" s="141">
        <v>0</v>
      </c>
      <c r="T983" s="142">
        <f>S983*H983</f>
        <v>0</v>
      </c>
      <c r="AR983" s="143" t="s">
        <v>303</v>
      </c>
      <c r="AT983" s="143" t="s">
        <v>186</v>
      </c>
      <c r="AU983" s="143" t="s">
        <v>78</v>
      </c>
      <c r="AY983" s="18" t="s">
        <v>184</v>
      </c>
      <c r="BE983" s="144">
        <f>IF(N983="základní",J983,0)</f>
        <v>0</v>
      </c>
      <c r="BF983" s="144">
        <f>IF(N983="snížená",J983,0)</f>
        <v>0</v>
      </c>
      <c r="BG983" s="144">
        <f>IF(N983="zákl. přenesená",J983,0)</f>
        <v>0</v>
      </c>
      <c r="BH983" s="144">
        <f>IF(N983="sníž. přenesená",J983,0)</f>
        <v>0</v>
      </c>
      <c r="BI983" s="144">
        <f>IF(N983="nulová",J983,0)</f>
        <v>0</v>
      </c>
      <c r="BJ983" s="18" t="s">
        <v>76</v>
      </c>
      <c r="BK983" s="144">
        <f>ROUND(I983*H983,2)</f>
        <v>0</v>
      </c>
      <c r="BL983" s="18" t="s">
        <v>303</v>
      </c>
      <c r="BM983" s="143" t="s">
        <v>1346</v>
      </c>
    </row>
    <row r="984" spans="2:65" s="1" customFormat="1" ht="19.5">
      <c r="B984" s="33"/>
      <c r="D984" s="145" t="s">
        <v>193</v>
      </c>
      <c r="F984" s="146" t="s">
        <v>1347</v>
      </c>
      <c r="I984" s="147"/>
      <c r="L984" s="33"/>
      <c r="M984" s="148"/>
      <c r="T984" s="54"/>
      <c r="AT984" s="18" t="s">
        <v>193</v>
      </c>
      <c r="AU984" s="18" t="s">
        <v>78</v>
      </c>
    </row>
    <row r="985" spans="2:65" s="1" customFormat="1">
      <c r="B985" s="33"/>
      <c r="D985" s="149" t="s">
        <v>195</v>
      </c>
      <c r="F985" s="150" t="s">
        <v>1348</v>
      </c>
      <c r="I985" s="147"/>
      <c r="L985" s="33"/>
      <c r="M985" s="148"/>
      <c r="T985" s="54"/>
      <c r="AT985" s="18" t="s">
        <v>195</v>
      </c>
      <c r="AU985" s="18" t="s">
        <v>78</v>
      </c>
    </row>
    <row r="986" spans="2:65" s="12" customFormat="1">
      <c r="B986" s="151"/>
      <c r="D986" s="145" t="s">
        <v>197</v>
      </c>
      <c r="E986" s="152" t="s">
        <v>19</v>
      </c>
      <c r="F986" s="153" t="s">
        <v>1349</v>
      </c>
      <c r="H986" s="154">
        <v>19.440000000000001</v>
      </c>
      <c r="I986" s="155"/>
      <c r="L986" s="151"/>
      <c r="M986" s="156"/>
      <c r="T986" s="157"/>
      <c r="AT986" s="152" t="s">
        <v>197</v>
      </c>
      <c r="AU986" s="152" t="s">
        <v>78</v>
      </c>
      <c r="AV986" s="12" t="s">
        <v>78</v>
      </c>
      <c r="AW986" s="12" t="s">
        <v>31</v>
      </c>
      <c r="AX986" s="12" t="s">
        <v>69</v>
      </c>
      <c r="AY986" s="152" t="s">
        <v>184</v>
      </c>
    </row>
    <row r="987" spans="2:65" s="12" customFormat="1">
      <c r="B987" s="151"/>
      <c r="D987" s="145" t="s">
        <v>197</v>
      </c>
      <c r="E987" s="152" t="s">
        <v>19</v>
      </c>
      <c r="F987" s="153" t="s">
        <v>1350</v>
      </c>
      <c r="H987" s="154">
        <v>92</v>
      </c>
      <c r="I987" s="155"/>
      <c r="L987" s="151"/>
      <c r="M987" s="156"/>
      <c r="T987" s="157"/>
      <c r="AT987" s="152" t="s">
        <v>197</v>
      </c>
      <c r="AU987" s="152" t="s">
        <v>78</v>
      </c>
      <c r="AV987" s="12" t="s">
        <v>78</v>
      </c>
      <c r="AW987" s="12" t="s">
        <v>31</v>
      </c>
      <c r="AX987" s="12" t="s">
        <v>69</v>
      </c>
      <c r="AY987" s="152" t="s">
        <v>184</v>
      </c>
    </row>
    <row r="988" spans="2:65" s="12" customFormat="1">
      <c r="B988" s="151"/>
      <c r="D988" s="145" t="s">
        <v>197</v>
      </c>
      <c r="E988" s="152" t="s">
        <v>19</v>
      </c>
      <c r="F988" s="153" t="s">
        <v>1351</v>
      </c>
      <c r="H988" s="154">
        <v>8.3849999999999998</v>
      </c>
      <c r="I988" s="155"/>
      <c r="L988" s="151"/>
      <c r="M988" s="156"/>
      <c r="T988" s="157"/>
      <c r="AT988" s="152" t="s">
        <v>197</v>
      </c>
      <c r="AU988" s="152" t="s">
        <v>78</v>
      </c>
      <c r="AV988" s="12" t="s">
        <v>78</v>
      </c>
      <c r="AW988" s="12" t="s">
        <v>31</v>
      </c>
      <c r="AX988" s="12" t="s">
        <v>69</v>
      </c>
      <c r="AY988" s="152" t="s">
        <v>184</v>
      </c>
    </row>
    <row r="989" spans="2:65" s="13" customFormat="1">
      <c r="B989" s="158"/>
      <c r="D989" s="145" t="s">
        <v>197</v>
      </c>
      <c r="E989" s="159" t="s">
        <v>19</v>
      </c>
      <c r="F989" s="160" t="s">
        <v>205</v>
      </c>
      <c r="H989" s="161">
        <v>119.825</v>
      </c>
      <c r="I989" s="162"/>
      <c r="L989" s="158"/>
      <c r="M989" s="163"/>
      <c r="T989" s="164"/>
      <c r="AT989" s="159" t="s">
        <v>197</v>
      </c>
      <c r="AU989" s="159" t="s">
        <v>78</v>
      </c>
      <c r="AV989" s="13" t="s">
        <v>191</v>
      </c>
      <c r="AW989" s="13" t="s">
        <v>31</v>
      </c>
      <c r="AX989" s="13" t="s">
        <v>76</v>
      </c>
      <c r="AY989" s="159" t="s">
        <v>184</v>
      </c>
    </row>
    <row r="990" spans="2:65" s="1" customFormat="1" ht="24.2" customHeight="1">
      <c r="B990" s="33"/>
      <c r="C990" s="171" t="s">
        <v>1352</v>
      </c>
      <c r="D990" s="171" t="s">
        <v>557</v>
      </c>
      <c r="E990" s="172" t="s">
        <v>1353</v>
      </c>
      <c r="F990" s="173" t="s">
        <v>1354</v>
      </c>
      <c r="G990" s="174" t="s">
        <v>345</v>
      </c>
      <c r="H990" s="175">
        <v>21.812000000000001</v>
      </c>
      <c r="I990" s="176"/>
      <c r="J990" s="177">
        <f>ROUND(I990*H990,2)</f>
        <v>0</v>
      </c>
      <c r="K990" s="173" t="s">
        <v>190</v>
      </c>
      <c r="L990" s="178"/>
      <c r="M990" s="179" t="s">
        <v>19</v>
      </c>
      <c r="N990" s="180" t="s">
        <v>40</v>
      </c>
      <c r="P990" s="141">
        <f>O990*H990</f>
        <v>0</v>
      </c>
      <c r="Q990" s="141">
        <v>2E-3</v>
      </c>
      <c r="R990" s="141">
        <f>Q990*H990</f>
        <v>4.3624000000000003E-2</v>
      </c>
      <c r="S990" s="141">
        <v>0</v>
      </c>
      <c r="T990" s="142">
        <f>S990*H990</f>
        <v>0</v>
      </c>
      <c r="AR990" s="143" t="s">
        <v>423</v>
      </c>
      <c r="AT990" s="143" t="s">
        <v>557</v>
      </c>
      <c r="AU990" s="143" t="s">
        <v>78</v>
      </c>
      <c r="AY990" s="18" t="s">
        <v>184</v>
      </c>
      <c r="BE990" s="144">
        <f>IF(N990="základní",J990,0)</f>
        <v>0</v>
      </c>
      <c r="BF990" s="144">
        <f>IF(N990="snížená",J990,0)</f>
        <v>0</v>
      </c>
      <c r="BG990" s="144">
        <f>IF(N990="zákl. přenesená",J990,0)</f>
        <v>0</v>
      </c>
      <c r="BH990" s="144">
        <f>IF(N990="sníž. přenesená",J990,0)</f>
        <v>0</v>
      </c>
      <c r="BI990" s="144">
        <f>IF(N990="nulová",J990,0)</f>
        <v>0</v>
      </c>
      <c r="BJ990" s="18" t="s">
        <v>76</v>
      </c>
      <c r="BK990" s="144">
        <f>ROUND(I990*H990,2)</f>
        <v>0</v>
      </c>
      <c r="BL990" s="18" t="s">
        <v>303</v>
      </c>
      <c r="BM990" s="143" t="s">
        <v>1355</v>
      </c>
    </row>
    <row r="991" spans="2:65" s="1" customFormat="1">
      <c r="B991" s="33"/>
      <c r="D991" s="145" t="s">
        <v>193</v>
      </c>
      <c r="F991" s="146" t="s">
        <v>1354</v>
      </c>
      <c r="I991" s="147"/>
      <c r="L991" s="33"/>
      <c r="M991" s="148"/>
      <c r="T991" s="54"/>
      <c r="AT991" s="18" t="s">
        <v>193</v>
      </c>
      <c r="AU991" s="18" t="s">
        <v>78</v>
      </c>
    </row>
    <row r="992" spans="2:65" s="12" customFormat="1">
      <c r="B992" s="151"/>
      <c r="D992" s="145" t="s">
        <v>197</v>
      </c>
      <c r="E992" s="152" t="s">
        <v>19</v>
      </c>
      <c r="F992" s="153" t="s">
        <v>1356</v>
      </c>
      <c r="H992" s="154">
        <v>21.384</v>
      </c>
      <c r="I992" s="155"/>
      <c r="L992" s="151"/>
      <c r="M992" s="156"/>
      <c r="T992" s="157"/>
      <c r="AT992" s="152" t="s">
        <v>197</v>
      </c>
      <c r="AU992" s="152" t="s">
        <v>78</v>
      </c>
      <c r="AV992" s="12" t="s">
        <v>78</v>
      </c>
      <c r="AW992" s="12" t="s">
        <v>31</v>
      </c>
      <c r="AX992" s="12" t="s">
        <v>76</v>
      </c>
      <c r="AY992" s="152" t="s">
        <v>184</v>
      </c>
    </row>
    <row r="993" spans="2:65" s="12" customFormat="1">
      <c r="B993" s="151"/>
      <c r="D993" s="145" t="s">
        <v>197</v>
      </c>
      <c r="F993" s="153" t="s">
        <v>1357</v>
      </c>
      <c r="H993" s="154">
        <v>21.812000000000001</v>
      </c>
      <c r="I993" s="155"/>
      <c r="L993" s="151"/>
      <c r="M993" s="156"/>
      <c r="T993" s="157"/>
      <c r="AT993" s="152" t="s">
        <v>197</v>
      </c>
      <c r="AU993" s="152" t="s">
        <v>78</v>
      </c>
      <c r="AV993" s="12" t="s">
        <v>78</v>
      </c>
      <c r="AW993" s="12" t="s">
        <v>4</v>
      </c>
      <c r="AX993" s="12" t="s">
        <v>76</v>
      </c>
      <c r="AY993" s="152" t="s">
        <v>184</v>
      </c>
    </row>
    <row r="994" spans="2:65" s="1" customFormat="1" ht="24.2" customHeight="1">
      <c r="B994" s="33"/>
      <c r="C994" s="171" t="s">
        <v>1358</v>
      </c>
      <c r="D994" s="171" t="s">
        <v>557</v>
      </c>
      <c r="E994" s="172" t="s">
        <v>1359</v>
      </c>
      <c r="F994" s="173" t="s">
        <v>1360</v>
      </c>
      <c r="G994" s="174" t="s">
        <v>345</v>
      </c>
      <c r="H994" s="175">
        <v>112.593</v>
      </c>
      <c r="I994" s="176"/>
      <c r="J994" s="177">
        <f>ROUND(I994*H994,2)</f>
        <v>0</v>
      </c>
      <c r="K994" s="173" t="s">
        <v>190</v>
      </c>
      <c r="L994" s="178"/>
      <c r="M994" s="179" t="s">
        <v>19</v>
      </c>
      <c r="N994" s="180" t="s">
        <v>40</v>
      </c>
      <c r="P994" s="141">
        <f>O994*H994</f>
        <v>0</v>
      </c>
      <c r="Q994" s="141">
        <v>1.1999999999999999E-3</v>
      </c>
      <c r="R994" s="141">
        <f>Q994*H994</f>
        <v>0.1351116</v>
      </c>
      <c r="S994" s="141">
        <v>0</v>
      </c>
      <c r="T994" s="142">
        <f>S994*H994</f>
        <v>0</v>
      </c>
      <c r="AR994" s="143" t="s">
        <v>423</v>
      </c>
      <c r="AT994" s="143" t="s">
        <v>557</v>
      </c>
      <c r="AU994" s="143" t="s">
        <v>78</v>
      </c>
      <c r="AY994" s="18" t="s">
        <v>184</v>
      </c>
      <c r="BE994" s="144">
        <f>IF(N994="základní",J994,0)</f>
        <v>0</v>
      </c>
      <c r="BF994" s="144">
        <f>IF(N994="snížená",J994,0)</f>
        <v>0</v>
      </c>
      <c r="BG994" s="144">
        <f>IF(N994="zákl. přenesená",J994,0)</f>
        <v>0</v>
      </c>
      <c r="BH994" s="144">
        <f>IF(N994="sníž. přenesená",J994,0)</f>
        <v>0</v>
      </c>
      <c r="BI994" s="144">
        <f>IF(N994="nulová",J994,0)</f>
        <v>0</v>
      </c>
      <c r="BJ994" s="18" t="s">
        <v>76</v>
      </c>
      <c r="BK994" s="144">
        <f>ROUND(I994*H994,2)</f>
        <v>0</v>
      </c>
      <c r="BL994" s="18" t="s">
        <v>303</v>
      </c>
      <c r="BM994" s="143" t="s">
        <v>1361</v>
      </c>
    </row>
    <row r="995" spans="2:65" s="1" customFormat="1">
      <c r="B995" s="33"/>
      <c r="D995" s="145" t="s">
        <v>193</v>
      </c>
      <c r="F995" s="146" t="s">
        <v>1360</v>
      </c>
      <c r="I995" s="147"/>
      <c r="L995" s="33"/>
      <c r="M995" s="148"/>
      <c r="T995" s="54"/>
      <c r="AT995" s="18" t="s">
        <v>193</v>
      </c>
      <c r="AU995" s="18" t="s">
        <v>78</v>
      </c>
    </row>
    <row r="996" spans="2:65" s="12" customFormat="1">
      <c r="B996" s="151"/>
      <c r="D996" s="145" t="s">
        <v>197</v>
      </c>
      <c r="E996" s="152" t="s">
        <v>19</v>
      </c>
      <c r="F996" s="153" t="s">
        <v>1350</v>
      </c>
      <c r="H996" s="154">
        <v>92</v>
      </c>
      <c r="I996" s="155"/>
      <c r="L996" s="151"/>
      <c r="M996" s="156"/>
      <c r="T996" s="157"/>
      <c r="AT996" s="152" t="s">
        <v>197</v>
      </c>
      <c r="AU996" s="152" t="s">
        <v>78</v>
      </c>
      <c r="AV996" s="12" t="s">
        <v>78</v>
      </c>
      <c r="AW996" s="12" t="s">
        <v>31</v>
      </c>
      <c r="AX996" s="12" t="s">
        <v>69</v>
      </c>
      <c r="AY996" s="152" t="s">
        <v>184</v>
      </c>
    </row>
    <row r="997" spans="2:65" s="12" customFormat="1">
      <c r="B997" s="151"/>
      <c r="D997" s="145" t="s">
        <v>197</v>
      </c>
      <c r="E997" s="152" t="s">
        <v>19</v>
      </c>
      <c r="F997" s="153" t="s">
        <v>1351</v>
      </c>
      <c r="H997" s="154">
        <v>8.3849999999999998</v>
      </c>
      <c r="I997" s="155"/>
      <c r="L997" s="151"/>
      <c r="M997" s="156"/>
      <c r="T997" s="157"/>
      <c r="AT997" s="152" t="s">
        <v>197</v>
      </c>
      <c r="AU997" s="152" t="s">
        <v>78</v>
      </c>
      <c r="AV997" s="12" t="s">
        <v>78</v>
      </c>
      <c r="AW997" s="12" t="s">
        <v>31</v>
      </c>
      <c r="AX997" s="12" t="s">
        <v>69</v>
      </c>
      <c r="AY997" s="152" t="s">
        <v>184</v>
      </c>
    </row>
    <row r="998" spans="2:65" s="12" customFormat="1">
      <c r="B998" s="151"/>
      <c r="D998" s="145" t="s">
        <v>197</v>
      </c>
      <c r="E998" s="152" t="s">
        <v>19</v>
      </c>
      <c r="F998" s="153" t="s">
        <v>1362</v>
      </c>
      <c r="H998" s="154">
        <v>10</v>
      </c>
      <c r="I998" s="155"/>
      <c r="L998" s="151"/>
      <c r="M998" s="156"/>
      <c r="T998" s="157"/>
      <c r="AT998" s="152" t="s">
        <v>197</v>
      </c>
      <c r="AU998" s="152" t="s">
        <v>78</v>
      </c>
      <c r="AV998" s="12" t="s">
        <v>78</v>
      </c>
      <c r="AW998" s="12" t="s">
        <v>31</v>
      </c>
      <c r="AX998" s="12" t="s">
        <v>69</v>
      </c>
      <c r="AY998" s="152" t="s">
        <v>184</v>
      </c>
    </row>
    <row r="999" spans="2:65" s="13" customFormat="1">
      <c r="B999" s="158"/>
      <c r="D999" s="145" t="s">
        <v>197</v>
      </c>
      <c r="E999" s="159" t="s">
        <v>19</v>
      </c>
      <c r="F999" s="160" t="s">
        <v>205</v>
      </c>
      <c r="H999" s="161">
        <v>110.38500000000001</v>
      </c>
      <c r="I999" s="162"/>
      <c r="L999" s="158"/>
      <c r="M999" s="163"/>
      <c r="T999" s="164"/>
      <c r="AT999" s="159" t="s">
        <v>197</v>
      </c>
      <c r="AU999" s="159" t="s">
        <v>78</v>
      </c>
      <c r="AV999" s="13" t="s">
        <v>191</v>
      </c>
      <c r="AW999" s="13" t="s">
        <v>31</v>
      </c>
      <c r="AX999" s="13" t="s">
        <v>76</v>
      </c>
      <c r="AY999" s="159" t="s">
        <v>184</v>
      </c>
    </row>
    <row r="1000" spans="2:65" s="12" customFormat="1">
      <c r="B1000" s="151"/>
      <c r="D1000" s="145" t="s">
        <v>197</v>
      </c>
      <c r="F1000" s="153" t="s">
        <v>1363</v>
      </c>
      <c r="H1000" s="154">
        <v>112.593</v>
      </c>
      <c r="I1000" s="155"/>
      <c r="L1000" s="151"/>
      <c r="M1000" s="156"/>
      <c r="T1000" s="157"/>
      <c r="AT1000" s="152" t="s">
        <v>197</v>
      </c>
      <c r="AU1000" s="152" t="s">
        <v>78</v>
      </c>
      <c r="AV1000" s="12" t="s">
        <v>78</v>
      </c>
      <c r="AW1000" s="12" t="s">
        <v>4</v>
      </c>
      <c r="AX1000" s="12" t="s">
        <v>76</v>
      </c>
      <c r="AY1000" s="152" t="s">
        <v>184</v>
      </c>
    </row>
    <row r="1001" spans="2:65" s="1" customFormat="1" ht="24.2" customHeight="1">
      <c r="B1001" s="33"/>
      <c r="C1001" s="171" t="s">
        <v>1364</v>
      </c>
      <c r="D1001" s="171" t="s">
        <v>557</v>
      </c>
      <c r="E1001" s="172" t="s">
        <v>1365</v>
      </c>
      <c r="F1001" s="173" t="s">
        <v>1366</v>
      </c>
      <c r="G1001" s="174" t="s">
        <v>345</v>
      </c>
      <c r="H1001" s="175">
        <v>200.8</v>
      </c>
      <c r="I1001" s="176"/>
      <c r="J1001" s="177">
        <f>ROUND(I1001*H1001,2)</f>
        <v>0</v>
      </c>
      <c r="K1001" s="173" t="s">
        <v>190</v>
      </c>
      <c r="L1001" s="178"/>
      <c r="M1001" s="179" t="s">
        <v>19</v>
      </c>
      <c r="N1001" s="180" t="s">
        <v>40</v>
      </c>
      <c r="P1001" s="141">
        <f>O1001*H1001</f>
        <v>0</v>
      </c>
      <c r="Q1001" s="141">
        <v>4.1999999999999997E-3</v>
      </c>
      <c r="R1001" s="141">
        <f>Q1001*H1001</f>
        <v>0.84336</v>
      </c>
      <c r="S1001" s="141">
        <v>0</v>
      </c>
      <c r="T1001" s="142">
        <f>S1001*H1001</f>
        <v>0</v>
      </c>
      <c r="AR1001" s="143" t="s">
        <v>423</v>
      </c>
      <c r="AT1001" s="143" t="s">
        <v>557</v>
      </c>
      <c r="AU1001" s="143" t="s">
        <v>78</v>
      </c>
      <c r="AY1001" s="18" t="s">
        <v>184</v>
      </c>
      <c r="BE1001" s="144">
        <f>IF(N1001="základní",J1001,0)</f>
        <v>0</v>
      </c>
      <c r="BF1001" s="144">
        <f>IF(N1001="snížená",J1001,0)</f>
        <v>0</v>
      </c>
      <c r="BG1001" s="144">
        <f>IF(N1001="zákl. přenesená",J1001,0)</f>
        <v>0</v>
      </c>
      <c r="BH1001" s="144">
        <f>IF(N1001="sníž. přenesená",J1001,0)</f>
        <v>0</v>
      </c>
      <c r="BI1001" s="144">
        <f>IF(N1001="nulová",J1001,0)</f>
        <v>0</v>
      </c>
      <c r="BJ1001" s="18" t="s">
        <v>76</v>
      </c>
      <c r="BK1001" s="144">
        <f>ROUND(I1001*H1001,2)</f>
        <v>0</v>
      </c>
      <c r="BL1001" s="18" t="s">
        <v>303</v>
      </c>
      <c r="BM1001" s="143" t="s">
        <v>1367</v>
      </c>
    </row>
    <row r="1002" spans="2:65" s="1" customFormat="1">
      <c r="B1002" s="33"/>
      <c r="D1002" s="145" t="s">
        <v>193</v>
      </c>
      <c r="F1002" s="146" t="s">
        <v>1366</v>
      </c>
      <c r="I1002" s="147"/>
      <c r="L1002" s="33"/>
      <c r="M1002" s="148"/>
      <c r="T1002" s="54"/>
      <c r="AT1002" s="18" t="s">
        <v>193</v>
      </c>
      <c r="AU1002" s="18" t="s">
        <v>78</v>
      </c>
    </row>
    <row r="1003" spans="2:65" s="12" customFormat="1">
      <c r="B1003" s="151"/>
      <c r="D1003" s="145" t="s">
        <v>197</v>
      </c>
      <c r="E1003" s="152" t="s">
        <v>19</v>
      </c>
      <c r="F1003" s="153" t="s">
        <v>1368</v>
      </c>
      <c r="H1003" s="154">
        <v>200.8</v>
      </c>
      <c r="I1003" s="155"/>
      <c r="L1003" s="151"/>
      <c r="M1003" s="156"/>
      <c r="T1003" s="157"/>
      <c r="AT1003" s="152" t="s">
        <v>197</v>
      </c>
      <c r="AU1003" s="152" t="s">
        <v>78</v>
      </c>
      <c r="AV1003" s="12" t="s">
        <v>78</v>
      </c>
      <c r="AW1003" s="12" t="s">
        <v>31</v>
      </c>
      <c r="AX1003" s="12" t="s">
        <v>76</v>
      </c>
      <c r="AY1003" s="152" t="s">
        <v>184</v>
      </c>
    </row>
    <row r="1004" spans="2:65" s="1" customFormat="1" ht="24.2" customHeight="1">
      <c r="B1004" s="33"/>
      <c r="C1004" s="132" t="s">
        <v>1369</v>
      </c>
      <c r="D1004" s="132" t="s">
        <v>186</v>
      </c>
      <c r="E1004" s="133" t="s">
        <v>1370</v>
      </c>
      <c r="F1004" s="134" t="s">
        <v>1371</v>
      </c>
      <c r="G1004" s="135" t="s">
        <v>313</v>
      </c>
      <c r="H1004" s="136">
        <v>1.0820000000000001</v>
      </c>
      <c r="I1004" s="137"/>
      <c r="J1004" s="138">
        <f>ROUND(I1004*H1004,2)</f>
        <v>0</v>
      </c>
      <c r="K1004" s="134" t="s">
        <v>190</v>
      </c>
      <c r="L1004" s="33"/>
      <c r="M1004" s="139" t="s">
        <v>19</v>
      </c>
      <c r="N1004" s="140" t="s">
        <v>40</v>
      </c>
      <c r="P1004" s="141">
        <f>O1004*H1004</f>
        <v>0</v>
      </c>
      <c r="Q1004" s="141">
        <v>0</v>
      </c>
      <c r="R1004" s="141">
        <f>Q1004*H1004</f>
        <v>0</v>
      </c>
      <c r="S1004" s="141">
        <v>0</v>
      </c>
      <c r="T1004" s="142">
        <f>S1004*H1004</f>
        <v>0</v>
      </c>
      <c r="AR1004" s="143" t="s">
        <v>303</v>
      </c>
      <c r="AT1004" s="143" t="s">
        <v>186</v>
      </c>
      <c r="AU1004" s="143" t="s">
        <v>78</v>
      </c>
      <c r="AY1004" s="18" t="s">
        <v>184</v>
      </c>
      <c r="BE1004" s="144">
        <f>IF(N1004="základní",J1004,0)</f>
        <v>0</v>
      </c>
      <c r="BF1004" s="144">
        <f>IF(N1004="snížená",J1004,0)</f>
        <v>0</v>
      </c>
      <c r="BG1004" s="144">
        <f>IF(N1004="zákl. přenesená",J1004,0)</f>
        <v>0</v>
      </c>
      <c r="BH1004" s="144">
        <f>IF(N1004="sníž. přenesená",J1004,0)</f>
        <v>0</v>
      </c>
      <c r="BI1004" s="144">
        <f>IF(N1004="nulová",J1004,0)</f>
        <v>0</v>
      </c>
      <c r="BJ1004" s="18" t="s">
        <v>76</v>
      </c>
      <c r="BK1004" s="144">
        <f>ROUND(I1004*H1004,2)</f>
        <v>0</v>
      </c>
      <c r="BL1004" s="18" t="s">
        <v>303</v>
      </c>
      <c r="BM1004" s="143" t="s">
        <v>1372</v>
      </c>
    </row>
    <row r="1005" spans="2:65" s="1" customFormat="1" ht="29.25">
      <c r="B1005" s="33"/>
      <c r="D1005" s="145" t="s">
        <v>193</v>
      </c>
      <c r="F1005" s="146" t="s">
        <v>1373</v>
      </c>
      <c r="I1005" s="147"/>
      <c r="L1005" s="33"/>
      <c r="M1005" s="148"/>
      <c r="T1005" s="54"/>
      <c r="AT1005" s="18" t="s">
        <v>193</v>
      </c>
      <c r="AU1005" s="18" t="s">
        <v>78</v>
      </c>
    </row>
    <row r="1006" spans="2:65" s="1" customFormat="1">
      <c r="B1006" s="33"/>
      <c r="D1006" s="149" t="s">
        <v>195</v>
      </c>
      <c r="F1006" s="150" t="s">
        <v>1374</v>
      </c>
      <c r="I1006" s="147"/>
      <c r="L1006" s="33"/>
      <c r="M1006" s="148"/>
      <c r="T1006" s="54"/>
      <c r="AT1006" s="18" t="s">
        <v>195</v>
      </c>
      <c r="AU1006" s="18" t="s">
        <v>78</v>
      </c>
    </row>
    <row r="1007" spans="2:65" s="11" customFormat="1" ht="22.9" customHeight="1">
      <c r="B1007" s="120"/>
      <c r="D1007" s="121" t="s">
        <v>68</v>
      </c>
      <c r="E1007" s="130" t="s">
        <v>1375</v>
      </c>
      <c r="F1007" s="130" t="s">
        <v>1376</v>
      </c>
      <c r="I1007" s="123"/>
      <c r="J1007" s="131">
        <f>BK1007</f>
        <v>0</v>
      </c>
      <c r="L1007" s="120"/>
      <c r="M1007" s="125"/>
      <c r="P1007" s="126">
        <f>SUM(P1008:P1057)</f>
        <v>0</v>
      </c>
      <c r="R1007" s="126">
        <f>SUM(R1008:R1057)</f>
        <v>10.8733767</v>
      </c>
      <c r="T1007" s="127">
        <f>SUM(T1008:T1057)</f>
        <v>0</v>
      </c>
      <c r="AR1007" s="121" t="s">
        <v>78</v>
      </c>
      <c r="AT1007" s="128" t="s">
        <v>68</v>
      </c>
      <c r="AU1007" s="128" t="s">
        <v>76</v>
      </c>
      <c r="AY1007" s="121" t="s">
        <v>184</v>
      </c>
      <c r="BK1007" s="129">
        <f>SUM(BK1008:BK1057)</f>
        <v>0</v>
      </c>
    </row>
    <row r="1008" spans="2:65" s="1" customFormat="1" ht="33" customHeight="1">
      <c r="B1008" s="33"/>
      <c r="C1008" s="132" t="s">
        <v>1377</v>
      </c>
      <c r="D1008" s="132" t="s">
        <v>186</v>
      </c>
      <c r="E1008" s="133" t="s">
        <v>1378</v>
      </c>
      <c r="F1008" s="134" t="s">
        <v>1379</v>
      </c>
      <c r="G1008" s="135" t="s">
        <v>328</v>
      </c>
      <c r="H1008" s="136">
        <v>25</v>
      </c>
      <c r="I1008" s="137"/>
      <c r="J1008" s="138">
        <f>ROUND(I1008*H1008,2)</f>
        <v>0</v>
      </c>
      <c r="K1008" s="134" t="s">
        <v>190</v>
      </c>
      <c r="L1008" s="33"/>
      <c r="M1008" s="139" t="s">
        <v>19</v>
      </c>
      <c r="N1008" s="140" t="s">
        <v>40</v>
      </c>
      <c r="P1008" s="141">
        <f>O1008*H1008</f>
        <v>0</v>
      </c>
      <c r="Q1008" s="141">
        <v>0</v>
      </c>
      <c r="R1008" s="141">
        <f>Q1008*H1008</f>
        <v>0</v>
      </c>
      <c r="S1008" s="141">
        <v>0</v>
      </c>
      <c r="T1008" s="142">
        <f>S1008*H1008</f>
        <v>0</v>
      </c>
      <c r="AR1008" s="143" t="s">
        <v>303</v>
      </c>
      <c r="AT1008" s="143" t="s">
        <v>186</v>
      </c>
      <c r="AU1008" s="143" t="s">
        <v>78</v>
      </c>
      <c r="AY1008" s="18" t="s">
        <v>184</v>
      </c>
      <c r="BE1008" s="144">
        <f>IF(N1008="základní",J1008,0)</f>
        <v>0</v>
      </c>
      <c r="BF1008" s="144">
        <f>IF(N1008="snížená",J1008,0)</f>
        <v>0</v>
      </c>
      <c r="BG1008" s="144">
        <f>IF(N1008="zákl. přenesená",J1008,0)</f>
        <v>0</v>
      </c>
      <c r="BH1008" s="144">
        <f>IF(N1008="sníž. přenesená",J1008,0)</f>
        <v>0</v>
      </c>
      <c r="BI1008" s="144">
        <f>IF(N1008="nulová",J1008,0)</f>
        <v>0</v>
      </c>
      <c r="BJ1008" s="18" t="s">
        <v>76</v>
      </c>
      <c r="BK1008" s="144">
        <f>ROUND(I1008*H1008,2)</f>
        <v>0</v>
      </c>
      <c r="BL1008" s="18" t="s">
        <v>303</v>
      </c>
      <c r="BM1008" s="143" t="s">
        <v>1380</v>
      </c>
    </row>
    <row r="1009" spans="2:65" s="1" customFormat="1" ht="29.25">
      <c r="B1009" s="33"/>
      <c r="D1009" s="145" t="s">
        <v>193</v>
      </c>
      <c r="F1009" s="146" t="s">
        <v>1381</v>
      </c>
      <c r="I1009" s="147"/>
      <c r="L1009" s="33"/>
      <c r="M1009" s="148"/>
      <c r="T1009" s="54"/>
      <c r="AT1009" s="18" t="s">
        <v>193</v>
      </c>
      <c r="AU1009" s="18" t="s">
        <v>78</v>
      </c>
    </row>
    <row r="1010" spans="2:65" s="1" customFormat="1">
      <c r="B1010" s="33"/>
      <c r="D1010" s="149" t="s">
        <v>195</v>
      </c>
      <c r="F1010" s="150" t="s">
        <v>1382</v>
      </c>
      <c r="I1010" s="147"/>
      <c r="L1010" s="33"/>
      <c r="M1010" s="148"/>
      <c r="T1010" s="54"/>
      <c r="AT1010" s="18" t="s">
        <v>195</v>
      </c>
      <c r="AU1010" s="18" t="s">
        <v>78</v>
      </c>
    </row>
    <row r="1011" spans="2:65" s="12" customFormat="1">
      <c r="B1011" s="151"/>
      <c r="D1011" s="145" t="s">
        <v>197</v>
      </c>
      <c r="E1011" s="152" t="s">
        <v>19</v>
      </c>
      <c r="F1011" s="153" t="s">
        <v>1383</v>
      </c>
      <c r="H1011" s="154">
        <v>25</v>
      </c>
      <c r="I1011" s="155"/>
      <c r="L1011" s="151"/>
      <c r="M1011" s="156"/>
      <c r="T1011" s="157"/>
      <c r="AT1011" s="152" t="s">
        <v>197</v>
      </c>
      <c r="AU1011" s="152" t="s">
        <v>78</v>
      </c>
      <c r="AV1011" s="12" t="s">
        <v>78</v>
      </c>
      <c r="AW1011" s="12" t="s">
        <v>31</v>
      </c>
      <c r="AX1011" s="12" t="s">
        <v>69</v>
      </c>
      <c r="AY1011" s="152" t="s">
        <v>184</v>
      </c>
    </row>
    <row r="1012" spans="2:65" s="1" customFormat="1" ht="33" customHeight="1">
      <c r="B1012" s="33"/>
      <c r="C1012" s="132" t="s">
        <v>1384</v>
      </c>
      <c r="D1012" s="132" t="s">
        <v>186</v>
      </c>
      <c r="E1012" s="133" t="s">
        <v>1385</v>
      </c>
      <c r="F1012" s="134" t="s">
        <v>1386</v>
      </c>
      <c r="G1012" s="135" t="s">
        <v>328</v>
      </c>
      <c r="H1012" s="136">
        <v>209.6</v>
      </c>
      <c r="I1012" s="137"/>
      <c r="J1012" s="138">
        <f>ROUND(I1012*H1012,2)</f>
        <v>0</v>
      </c>
      <c r="K1012" s="134" t="s">
        <v>190</v>
      </c>
      <c r="L1012" s="33"/>
      <c r="M1012" s="139" t="s">
        <v>19</v>
      </c>
      <c r="N1012" s="140" t="s">
        <v>40</v>
      </c>
      <c r="P1012" s="141">
        <f>O1012*H1012</f>
        <v>0</v>
      </c>
      <c r="Q1012" s="141">
        <v>0</v>
      </c>
      <c r="R1012" s="141">
        <f>Q1012*H1012</f>
        <v>0</v>
      </c>
      <c r="S1012" s="141">
        <v>0</v>
      </c>
      <c r="T1012" s="142">
        <f>S1012*H1012</f>
        <v>0</v>
      </c>
      <c r="AR1012" s="143" t="s">
        <v>303</v>
      </c>
      <c r="AT1012" s="143" t="s">
        <v>186</v>
      </c>
      <c r="AU1012" s="143" t="s">
        <v>78</v>
      </c>
      <c r="AY1012" s="18" t="s">
        <v>184</v>
      </c>
      <c r="BE1012" s="144">
        <f>IF(N1012="základní",J1012,0)</f>
        <v>0</v>
      </c>
      <c r="BF1012" s="144">
        <f>IF(N1012="snížená",J1012,0)</f>
        <v>0</v>
      </c>
      <c r="BG1012" s="144">
        <f>IF(N1012="zákl. přenesená",J1012,0)</f>
        <v>0</v>
      </c>
      <c r="BH1012" s="144">
        <f>IF(N1012="sníž. přenesená",J1012,0)</f>
        <v>0</v>
      </c>
      <c r="BI1012" s="144">
        <f>IF(N1012="nulová",J1012,0)</f>
        <v>0</v>
      </c>
      <c r="BJ1012" s="18" t="s">
        <v>76</v>
      </c>
      <c r="BK1012" s="144">
        <f>ROUND(I1012*H1012,2)</f>
        <v>0</v>
      </c>
      <c r="BL1012" s="18" t="s">
        <v>303</v>
      </c>
      <c r="BM1012" s="143" t="s">
        <v>1387</v>
      </c>
    </row>
    <row r="1013" spans="2:65" s="1" customFormat="1" ht="29.25">
      <c r="B1013" s="33"/>
      <c r="D1013" s="145" t="s">
        <v>193</v>
      </c>
      <c r="F1013" s="146" t="s">
        <v>1388</v>
      </c>
      <c r="I1013" s="147"/>
      <c r="L1013" s="33"/>
      <c r="M1013" s="148"/>
      <c r="T1013" s="54"/>
      <c r="AT1013" s="18" t="s">
        <v>193</v>
      </c>
      <c r="AU1013" s="18" t="s">
        <v>78</v>
      </c>
    </row>
    <row r="1014" spans="2:65" s="1" customFormat="1">
      <c r="B1014" s="33"/>
      <c r="D1014" s="149" t="s">
        <v>195</v>
      </c>
      <c r="F1014" s="150" t="s">
        <v>1389</v>
      </c>
      <c r="I1014" s="147"/>
      <c r="L1014" s="33"/>
      <c r="M1014" s="148"/>
      <c r="T1014" s="54"/>
      <c r="AT1014" s="18" t="s">
        <v>195</v>
      </c>
      <c r="AU1014" s="18" t="s">
        <v>78</v>
      </c>
    </row>
    <row r="1015" spans="2:65" s="12" customFormat="1">
      <c r="B1015" s="151"/>
      <c r="D1015" s="145" t="s">
        <v>197</v>
      </c>
      <c r="E1015" s="152" t="s">
        <v>19</v>
      </c>
      <c r="F1015" s="153" t="s">
        <v>1390</v>
      </c>
      <c r="H1015" s="154">
        <v>209.6</v>
      </c>
      <c r="I1015" s="155"/>
      <c r="L1015" s="151"/>
      <c r="M1015" s="156"/>
      <c r="T1015" s="157"/>
      <c r="AT1015" s="152" t="s">
        <v>197</v>
      </c>
      <c r="AU1015" s="152" t="s">
        <v>78</v>
      </c>
      <c r="AV1015" s="12" t="s">
        <v>78</v>
      </c>
      <c r="AW1015" s="12" t="s">
        <v>31</v>
      </c>
      <c r="AX1015" s="12" t="s">
        <v>69</v>
      </c>
      <c r="AY1015" s="152" t="s">
        <v>184</v>
      </c>
    </row>
    <row r="1016" spans="2:65" s="1" customFormat="1" ht="33" customHeight="1">
      <c r="B1016" s="33"/>
      <c r="C1016" s="132" t="s">
        <v>1391</v>
      </c>
      <c r="D1016" s="132" t="s">
        <v>186</v>
      </c>
      <c r="E1016" s="133" t="s">
        <v>1392</v>
      </c>
      <c r="F1016" s="134" t="s">
        <v>1393</v>
      </c>
      <c r="G1016" s="135" t="s">
        <v>345</v>
      </c>
      <c r="H1016" s="136">
        <v>164.33500000000001</v>
      </c>
      <c r="I1016" s="137"/>
      <c r="J1016" s="138">
        <f>ROUND(I1016*H1016,2)</f>
        <v>0</v>
      </c>
      <c r="K1016" s="134" t="s">
        <v>190</v>
      </c>
      <c r="L1016" s="33"/>
      <c r="M1016" s="139" t="s">
        <v>19</v>
      </c>
      <c r="N1016" s="140" t="s">
        <v>40</v>
      </c>
      <c r="P1016" s="141">
        <f>O1016*H1016</f>
        <v>0</v>
      </c>
      <c r="Q1016" s="141">
        <v>1.61E-2</v>
      </c>
      <c r="R1016" s="141">
        <f>Q1016*H1016</f>
        <v>2.6457934999999999</v>
      </c>
      <c r="S1016" s="141">
        <v>0</v>
      </c>
      <c r="T1016" s="142">
        <f>S1016*H1016</f>
        <v>0</v>
      </c>
      <c r="AR1016" s="143" t="s">
        <v>303</v>
      </c>
      <c r="AT1016" s="143" t="s">
        <v>186</v>
      </c>
      <c r="AU1016" s="143" t="s">
        <v>78</v>
      </c>
      <c r="AY1016" s="18" t="s">
        <v>184</v>
      </c>
      <c r="BE1016" s="144">
        <f>IF(N1016="základní",J1016,0)</f>
        <v>0</v>
      </c>
      <c r="BF1016" s="144">
        <f>IF(N1016="snížená",J1016,0)</f>
        <v>0</v>
      </c>
      <c r="BG1016" s="144">
        <f>IF(N1016="zákl. přenesená",J1016,0)</f>
        <v>0</v>
      </c>
      <c r="BH1016" s="144">
        <f>IF(N1016="sníž. přenesená",J1016,0)</f>
        <v>0</v>
      </c>
      <c r="BI1016" s="144">
        <f>IF(N1016="nulová",J1016,0)</f>
        <v>0</v>
      </c>
      <c r="BJ1016" s="18" t="s">
        <v>76</v>
      </c>
      <c r="BK1016" s="144">
        <f>ROUND(I1016*H1016,2)</f>
        <v>0</v>
      </c>
      <c r="BL1016" s="18" t="s">
        <v>303</v>
      </c>
      <c r="BM1016" s="143" t="s">
        <v>1394</v>
      </c>
    </row>
    <row r="1017" spans="2:65" s="1" customFormat="1" ht="29.25">
      <c r="B1017" s="33"/>
      <c r="D1017" s="145" t="s">
        <v>193</v>
      </c>
      <c r="F1017" s="146" t="s">
        <v>1395</v>
      </c>
      <c r="I1017" s="147"/>
      <c r="L1017" s="33"/>
      <c r="M1017" s="148"/>
      <c r="T1017" s="54"/>
      <c r="AT1017" s="18" t="s">
        <v>193</v>
      </c>
      <c r="AU1017" s="18" t="s">
        <v>78</v>
      </c>
    </row>
    <row r="1018" spans="2:65" s="1" customFormat="1">
      <c r="B1018" s="33"/>
      <c r="D1018" s="149" t="s">
        <v>195</v>
      </c>
      <c r="F1018" s="150" t="s">
        <v>1396</v>
      </c>
      <c r="I1018" s="147"/>
      <c r="L1018" s="33"/>
      <c r="M1018" s="148"/>
      <c r="T1018" s="54"/>
      <c r="AT1018" s="18" t="s">
        <v>195</v>
      </c>
      <c r="AU1018" s="18" t="s">
        <v>78</v>
      </c>
    </row>
    <row r="1019" spans="2:65" s="12" customFormat="1">
      <c r="B1019" s="151"/>
      <c r="D1019" s="145" t="s">
        <v>197</v>
      </c>
      <c r="E1019" s="152" t="s">
        <v>19</v>
      </c>
      <c r="F1019" s="153" t="s">
        <v>1397</v>
      </c>
      <c r="H1019" s="154">
        <v>156.16</v>
      </c>
      <c r="I1019" s="155"/>
      <c r="L1019" s="151"/>
      <c r="M1019" s="156"/>
      <c r="T1019" s="157"/>
      <c r="AT1019" s="152" t="s">
        <v>197</v>
      </c>
      <c r="AU1019" s="152" t="s">
        <v>78</v>
      </c>
      <c r="AV1019" s="12" t="s">
        <v>78</v>
      </c>
      <c r="AW1019" s="12" t="s">
        <v>31</v>
      </c>
      <c r="AX1019" s="12" t="s">
        <v>69</v>
      </c>
      <c r="AY1019" s="152" t="s">
        <v>184</v>
      </c>
    </row>
    <row r="1020" spans="2:65" s="12" customFormat="1">
      <c r="B1020" s="151"/>
      <c r="D1020" s="145" t="s">
        <v>197</v>
      </c>
      <c r="E1020" s="152" t="s">
        <v>19</v>
      </c>
      <c r="F1020" s="153" t="s">
        <v>1398</v>
      </c>
      <c r="H1020" s="154">
        <v>8.1750000000000007</v>
      </c>
      <c r="I1020" s="155"/>
      <c r="L1020" s="151"/>
      <c r="M1020" s="156"/>
      <c r="T1020" s="157"/>
      <c r="AT1020" s="152" t="s">
        <v>197</v>
      </c>
      <c r="AU1020" s="152" t="s">
        <v>78</v>
      </c>
      <c r="AV1020" s="12" t="s">
        <v>78</v>
      </c>
      <c r="AW1020" s="12" t="s">
        <v>31</v>
      </c>
      <c r="AX1020" s="12" t="s">
        <v>69</v>
      </c>
      <c r="AY1020" s="152" t="s">
        <v>184</v>
      </c>
    </row>
    <row r="1021" spans="2:65" s="13" customFormat="1">
      <c r="B1021" s="158"/>
      <c r="D1021" s="145" t="s">
        <v>197</v>
      </c>
      <c r="E1021" s="159" t="s">
        <v>19</v>
      </c>
      <c r="F1021" s="160" t="s">
        <v>205</v>
      </c>
      <c r="H1021" s="161">
        <v>164.33500000000001</v>
      </c>
      <c r="I1021" s="162"/>
      <c r="L1021" s="158"/>
      <c r="M1021" s="163"/>
      <c r="T1021" s="164"/>
      <c r="AT1021" s="159" t="s">
        <v>197</v>
      </c>
      <c r="AU1021" s="159" t="s">
        <v>78</v>
      </c>
      <c r="AV1021" s="13" t="s">
        <v>191</v>
      </c>
      <c r="AW1021" s="13" t="s">
        <v>31</v>
      </c>
      <c r="AX1021" s="13" t="s">
        <v>76</v>
      </c>
      <c r="AY1021" s="159" t="s">
        <v>184</v>
      </c>
    </row>
    <row r="1022" spans="2:65" s="1" customFormat="1" ht="33" customHeight="1">
      <c r="B1022" s="33"/>
      <c r="C1022" s="132" t="s">
        <v>1399</v>
      </c>
      <c r="D1022" s="132" t="s">
        <v>186</v>
      </c>
      <c r="E1022" s="133" t="s">
        <v>1400</v>
      </c>
      <c r="F1022" s="134" t="s">
        <v>1401</v>
      </c>
      <c r="G1022" s="135" t="s">
        <v>345</v>
      </c>
      <c r="H1022" s="136">
        <v>156.16</v>
      </c>
      <c r="I1022" s="137"/>
      <c r="J1022" s="138">
        <f>ROUND(I1022*H1022,2)</f>
        <v>0</v>
      </c>
      <c r="K1022" s="134" t="s">
        <v>190</v>
      </c>
      <c r="L1022" s="33"/>
      <c r="M1022" s="139" t="s">
        <v>19</v>
      </c>
      <c r="N1022" s="140" t="s">
        <v>40</v>
      </c>
      <c r="P1022" s="141">
        <f>O1022*H1022</f>
        <v>0</v>
      </c>
      <c r="Q1022" s="141">
        <v>0</v>
      </c>
      <c r="R1022" s="141">
        <f>Q1022*H1022</f>
        <v>0</v>
      </c>
      <c r="S1022" s="141">
        <v>0</v>
      </c>
      <c r="T1022" s="142">
        <f>S1022*H1022</f>
        <v>0</v>
      </c>
      <c r="AR1022" s="143" t="s">
        <v>303</v>
      </c>
      <c r="AT1022" s="143" t="s">
        <v>186</v>
      </c>
      <c r="AU1022" s="143" t="s">
        <v>78</v>
      </c>
      <c r="AY1022" s="18" t="s">
        <v>184</v>
      </c>
      <c r="BE1022" s="144">
        <f>IF(N1022="základní",J1022,0)</f>
        <v>0</v>
      </c>
      <c r="BF1022" s="144">
        <f>IF(N1022="snížená",J1022,0)</f>
        <v>0</v>
      </c>
      <c r="BG1022" s="144">
        <f>IF(N1022="zákl. přenesená",J1022,0)</f>
        <v>0</v>
      </c>
      <c r="BH1022" s="144">
        <f>IF(N1022="sníž. přenesená",J1022,0)</f>
        <v>0</v>
      </c>
      <c r="BI1022" s="144">
        <f>IF(N1022="nulová",J1022,0)</f>
        <v>0</v>
      </c>
      <c r="BJ1022" s="18" t="s">
        <v>76</v>
      </c>
      <c r="BK1022" s="144">
        <f>ROUND(I1022*H1022,2)</f>
        <v>0</v>
      </c>
      <c r="BL1022" s="18" t="s">
        <v>303</v>
      </c>
      <c r="BM1022" s="143" t="s">
        <v>1402</v>
      </c>
    </row>
    <row r="1023" spans="2:65" s="1" customFormat="1" ht="19.5">
      <c r="B1023" s="33"/>
      <c r="D1023" s="145" t="s">
        <v>193</v>
      </c>
      <c r="F1023" s="146" t="s">
        <v>1403</v>
      </c>
      <c r="I1023" s="147"/>
      <c r="L1023" s="33"/>
      <c r="M1023" s="148"/>
      <c r="T1023" s="54"/>
      <c r="AT1023" s="18" t="s">
        <v>193</v>
      </c>
      <c r="AU1023" s="18" t="s">
        <v>78</v>
      </c>
    </row>
    <row r="1024" spans="2:65" s="1" customFormat="1">
      <c r="B1024" s="33"/>
      <c r="D1024" s="149" t="s">
        <v>195</v>
      </c>
      <c r="F1024" s="150" t="s">
        <v>1404</v>
      </c>
      <c r="I1024" s="147"/>
      <c r="L1024" s="33"/>
      <c r="M1024" s="148"/>
      <c r="T1024" s="54"/>
      <c r="AT1024" s="18" t="s">
        <v>195</v>
      </c>
      <c r="AU1024" s="18" t="s">
        <v>78</v>
      </c>
    </row>
    <row r="1025" spans="2:65" s="12" customFormat="1">
      <c r="B1025" s="151"/>
      <c r="D1025" s="145" t="s">
        <v>197</v>
      </c>
      <c r="E1025" s="152" t="s">
        <v>19</v>
      </c>
      <c r="F1025" s="153" t="s">
        <v>1405</v>
      </c>
      <c r="H1025" s="154">
        <v>156.16</v>
      </c>
      <c r="I1025" s="155"/>
      <c r="L1025" s="151"/>
      <c r="M1025" s="156"/>
      <c r="T1025" s="157"/>
      <c r="AT1025" s="152" t="s">
        <v>197</v>
      </c>
      <c r="AU1025" s="152" t="s">
        <v>78</v>
      </c>
      <c r="AV1025" s="12" t="s">
        <v>78</v>
      </c>
      <c r="AW1025" s="12" t="s">
        <v>31</v>
      </c>
      <c r="AX1025" s="12" t="s">
        <v>69</v>
      </c>
      <c r="AY1025" s="152" t="s">
        <v>184</v>
      </c>
    </row>
    <row r="1026" spans="2:65" s="13" customFormat="1">
      <c r="B1026" s="158"/>
      <c r="D1026" s="145" t="s">
        <v>197</v>
      </c>
      <c r="E1026" s="159" t="s">
        <v>19</v>
      </c>
      <c r="F1026" s="160" t="s">
        <v>205</v>
      </c>
      <c r="H1026" s="161">
        <v>156.16</v>
      </c>
      <c r="I1026" s="162"/>
      <c r="L1026" s="158"/>
      <c r="M1026" s="163"/>
      <c r="T1026" s="164"/>
      <c r="AT1026" s="159" t="s">
        <v>197</v>
      </c>
      <c r="AU1026" s="159" t="s">
        <v>78</v>
      </c>
      <c r="AV1026" s="13" t="s">
        <v>191</v>
      </c>
      <c r="AW1026" s="13" t="s">
        <v>31</v>
      </c>
      <c r="AX1026" s="13" t="s">
        <v>76</v>
      </c>
      <c r="AY1026" s="159" t="s">
        <v>184</v>
      </c>
    </row>
    <row r="1027" spans="2:65" s="1" customFormat="1" ht="24.2" customHeight="1">
      <c r="B1027" s="33"/>
      <c r="C1027" s="132" t="s">
        <v>1406</v>
      </c>
      <c r="D1027" s="132" t="s">
        <v>186</v>
      </c>
      <c r="E1027" s="133" t="s">
        <v>1407</v>
      </c>
      <c r="F1027" s="134" t="s">
        <v>1408</v>
      </c>
      <c r="G1027" s="135" t="s">
        <v>189</v>
      </c>
      <c r="H1027" s="136">
        <v>6.4290000000000003</v>
      </c>
      <c r="I1027" s="137"/>
      <c r="J1027" s="138">
        <f>ROUND(I1027*H1027,2)</f>
        <v>0</v>
      </c>
      <c r="K1027" s="134" t="s">
        <v>190</v>
      </c>
      <c r="L1027" s="33"/>
      <c r="M1027" s="139" t="s">
        <v>19</v>
      </c>
      <c r="N1027" s="140" t="s">
        <v>40</v>
      </c>
      <c r="P1027" s="141">
        <f>O1027*H1027</f>
        <v>0</v>
      </c>
      <c r="Q1027" s="141">
        <v>2.3300000000000001E-2</v>
      </c>
      <c r="R1027" s="141">
        <f>Q1027*H1027</f>
        <v>0.1497957</v>
      </c>
      <c r="S1027" s="141">
        <v>0</v>
      </c>
      <c r="T1027" s="142">
        <f>S1027*H1027</f>
        <v>0</v>
      </c>
      <c r="AR1027" s="143" t="s">
        <v>303</v>
      </c>
      <c r="AT1027" s="143" t="s">
        <v>186</v>
      </c>
      <c r="AU1027" s="143" t="s">
        <v>78</v>
      </c>
      <c r="AY1027" s="18" t="s">
        <v>184</v>
      </c>
      <c r="BE1027" s="144">
        <f>IF(N1027="základní",J1027,0)</f>
        <v>0</v>
      </c>
      <c r="BF1027" s="144">
        <f>IF(N1027="snížená",J1027,0)</f>
        <v>0</v>
      </c>
      <c r="BG1027" s="144">
        <f>IF(N1027="zákl. přenesená",J1027,0)</f>
        <v>0</v>
      </c>
      <c r="BH1027" s="144">
        <f>IF(N1027="sníž. přenesená",J1027,0)</f>
        <v>0</v>
      </c>
      <c r="BI1027" s="144">
        <f>IF(N1027="nulová",J1027,0)</f>
        <v>0</v>
      </c>
      <c r="BJ1027" s="18" t="s">
        <v>76</v>
      </c>
      <c r="BK1027" s="144">
        <f>ROUND(I1027*H1027,2)</f>
        <v>0</v>
      </c>
      <c r="BL1027" s="18" t="s">
        <v>303</v>
      </c>
      <c r="BM1027" s="143" t="s">
        <v>1409</v>
      </c>
    </row>
    <row r="1028" spans="2:65" s="1" customFormat="1" ht="19.5">
      <c r="B1028" s="33"/>
      <c r="D1028" s="145" t="s">
        <v>193</v>
      </c>
      <c r="F1028" s="146" t="s">
        <v>1410</v>
      </c>
      <c r="I1028" s="147"/>
      <c r="L1028" s="33"/>
      <c r="M1028" s="148"/>
      <c r="T1028" s="54"/>
      <c r="AT1028" s="18" t="s">
        <v>193</v>
      </c>
      <c r="AU1028" s="18" t="s">
        <v>78</v>
      </c>
    </row>
    <row r="1029" spans="2:65" s="1" customFormat="1">
      <c r="B1029" s="33"/>
      <c r="D1029" s="149" t="s">
        <v>195</v>
      </c>
      <c r="F1029" s="150" t="s">
        <v>1411</v>
      </c>
      <c r="I1029" s="147"/>
      <c r="L1029" s="33"/>
      <c r="M1029" s="148"/>
      <c r="T1029" s="54"/>
      <c r="AT1029" s="18" t="s">
        <v>195</v>
      </c>
      <c r="AU1029" s="18" t="s">
        <v>78</v>
      </c>
    </row>
    <row r="1030" spans="2:65" s="12" customFormat="1">
      <c r="B1030" s="151"/>
      <c r="D1030" s="145" t="s">
        <v>197</v>
      </c>
      <c r="E1030" s="152" t="s">
        <v>19</v>
      </c>
      <c r="F1030" s="153" t="s">
        <v>1412</v>
      </c>
      <c r="H1030" s="154">
        <v>6.4290000000000003</v>
      </c>
      <c r="I1030" s="155"/>
      <c r="L1030" s="151"/>
      <c r="M1030" s="156"/>
      <c r="T1030" s="157"/>
      <c r="AT1030" s="152" t="s">
        <v>197</v>
      </c>
      <c r="AU1030" s="152" t="s">
        <v>78</v>
      </c>
      <c r="AV1030" s="12" t="s">
        <v>78</v>
      </c>
      <c r="AW1030" s="12" t="s">
        <v>31</v>
      </c>
      <c r="AX1030" s="12" t="s">
        <v>76</v>
      </c>
      <c r="AY1030" s="152" t="s">
        <v>184</v>
      </c>
    </row>
    <row r="1031" spans="2:65" s="1" customFormat="1" ht="33" customHeight="1">
      <c r="B1031" s="33"/>
      <c r="C1031" s="132" t="s">
        <v>1413</v>
      </c>
      <c r="D1031" s="132" t="s">
        <v>186</v>
      </c>
      <c r="E1031" s="133" t="s">
        <v>1414</v>
      </c>
      <c r="F1031" s="134" t="s">
        <v>1415</v>
      </c>
      <c r="G1031" s="135" t="s">
        <v>345</v>
      </c>
      <c r="H1031" s="136">
        <v>61.25</v>
      </c>
      <c r="I1031" s="137"/>
      <c r="J1031" s="138">
        <f>ROUND(I1031*H1031,2)</f>
        <v>0</v>
      </c>
      <c r="K1031" s="134" t="s">
        <v>190</v>
      </c>
      <c r="L1031" s="33"/>
      <c r="M1031" s="139" t="s">
        <v>19</v>
      </c>
      <c r="N1031" s="140" t="s">
        <v>40</v>
      </c>
      <c r="P1031" s="141">
        <f>O1031*H1031</f>
        <v>0</v>
      </c>
      <c r="Q1031" s="141">
        <v>3.7819999999999999E-2</v>
      </c>
      <c r="R1031" s="141">
        <f>Q1031*H1031</f>
        <v>2.3164750000000001</v>
      </c>
      <c r="S1031" s="141">
        <v>0</v>
      </c>
      <c r="T1031" s="142">
        <f>S1031*H1031</f>
        <v>0</v>
      </c>
      <c r="AR1031" s="143" t="s">
        <v>303</v>
      </c>
      <c r="AT1031" s="143" t="s">
        <v>186</v>
      </c>
      <c r="AU1031" s="143" t="s">
        <v>78</v>
      </c>
      <c r="AY1031" s="18" t="s">
        <v>184</v>
      </c>
      <c r="BE1031" s="144">
        <f>IF(N1031="základní",J1031,0)</f>
        <v>0</v>
      </c>
      <c r="BF1031" s="144">
        <f>IF(N1031="snížená",J1031,0)</f>
        <v>0</v>
      </c>
      <c r="BG1031" s="144">
        <f>IF(N1031="zákl. přenesená",J1031,0)</f>
        <v>0</v>
      </c>
      <c r="BH1031" s="144">
        <f>IF(N1031="sníž. přenesená",J1031,0)</f>
        <v>0</v>
      </c>
      <c r="BI1031" s="144">
        <f>IF(N1031="nulová",J1031,0)</f>
        <v>0</v>
      </c>
      <c r="BJ1031" s="18" t="s">
        <v>76</v>
      </c>
      <c r="BK1031" s="144">
        <f>ROUND(I1031*H1031,2)</f>
        <v>0</v>
      </c>
      <c r="BL1031" s="18" t="s">
        <v>303</v>
      </c>
      <c r="BM1031" s="143" t="s">
        <v>1416</v>
      </c>
    </row>
    <row r="1032" spans="2:65" s="1" customFormat="1" ht="29.25">
      <c r="B1032" s="33"/>
      <c r="D1032" s="145" t="s">
        <v>193</v>
      </c>
      <c r="F1032" s="146" t="s">
        <v>1417</v>
      </c>
      <c r="I1032" s="147"/>
      <c r="L1032" s="33"/>
      <c r="M1032" s="148"/>
      <c r="T1032" s="54"/>
      <c r="AT1032" s="18" t="s">
        <v>193</v>
      </c>
      <c r="AU1032" s="18" t="s">
        <v>78</v>
      </c>
    </row>
    <row r="1033" spans="2:65" s="1" customFormat="1">
      <c r="B1033" s="33"/>
      <c r="D1033" s="149" t="s">
        <v>195</v>
      </c>
      <c r="F1033" s="150" t="s">
        <v>1418</v>
      </c>
      <c r="I1033" s="147"/>
      <c r="L1033" s="33"/>
      <c r="M1033" s="148"/>
      <c r="T1033" s="54"/>
      <c r="AT1033" s="18" t="s">
        <v>195</v>
      </c>
      <c r="AU1033" s="18" t="s">
        <v>78</v>
      </c>
    </row>
    <row r="1034" spans="2:65" s="12" customFormat="1">
      <c r="B1034" s="151"/>
      <c r="D1034" s="145" t="s">
        <v>197</v>
      </c>
      <c r="E1034" s="152" t="s">
        <v>19</v>
      </c>
      <c r="F1034" s="153" t="s">
        <v>1419</v>
      </c>
      <c r="H1034" s="154">
        <v>52.53</v>
      </c>
      <c r="I1034" s="155"/>
      <c r="L1034" s="151"/>
      <c r="M1034" s="156"/>
      <c r="T1034" s="157"/>
      <c r="AT1034" s="152" t="s">
        <v>197</v>
      </c>
      <c r="AU1034" s="152" t="s">
        <v>78</v>
      </c>
      <c r="AV1034" s="12" t="s">
        <v>78</v>
      </c>
      <c r="AW1034" s="12" t="s">
        <v>31</v>
      </c>
      <c r="AX1034" s="12" t="s">
        <v>69</v>
      </c>
      <c r="AY1034" s="152" t="s">
        <v>184</v>
      </c>
    </row>
    <row r="1035" spans="2:65" s="12" customFormat="1">
      <c r="B1035" s="151"/>
      <c r="D1035" s="145" t="s">
        <v>197</v>
      </c>
      <c r="E1035" s="152" t="s">
        <v>19</v>
      </c>
      <c r="F1035" s="153" t="s">
        <v>859</v>
      </c>
      <c r="H1035" s="154">
        <v>8.7200000000000006</v>
      </c>
      <c r="I1035" s="155"/>
      <c r="L1035" s="151"/>
      <c r="M1035" s="156"/>
      <c r="T1035" s="157"/>
      <c r="AT1035" s="152" t="s">
        <v>197</v>
      </c>
      <c r="AU1035" s="152" t="s">
        <v>78</v>
      </c>
      <c r="AV1035" s="12" t="s">
        <v>78</v>
      </c>
      <c r="AW1035" s="12" t="s">
        <v>31</v>
      </c>
      <c r="AX1035" s="12" t="s">
        <v>69</v>
      </c>
      <c r="AY1035" s="152" t="s">
        <v>184</v>
      </c>
    </row>
    <row r="1036" spans="2:65" s="13" customFormat="1">
      <c r="B1036" s="158"/>
      <c r="D1036" s="145" t="s">
        <v>197</v>
      </c>
      <c r="E1036" s="159" t="s">
        <v>19</v>
      </c>
      <c r="F1036" s="160" t="s">
        <v>205</v>
      </c>
      <c r="H1036" s="161">
        <v>61.25</v>
      </c>
      <c r="I1036" s="162"/>
      <c r="L1036" s="158"/>
      <c r="M1036" s="163"/>
      <c r="T1036" s="164"/>
      <c r="AT1036" s="159" t="s">
        <v>197</v>
      </c>
      <c r="AU1036" s="159" t="s">
        <v>78</v>
      </c>
      <c r="AV1036" s="13" t="s">
        <v>191</v>
      </c>
      <c r="AW1036" s="13" t="s">
        <v>31</v>
      </c>
      <c r="AX1036" s="13" t="s">
        <v>76</v>
      </c>
      <c r="AY1036" s="159" t="s">
        <v>184</v>
      </c>
    </row>
    <row r="1037" spans="2:65" s="1" customFormat="1" ht="16.5" customHeight="1">
      <c r="B1037" s="33"/>
      <c r="C1037" s="132" t="s">
        <v>1420</v>
      </c>
      <c r="D1037" s="132" t="s">
        <v>186</v>
      </c>
      <c r="E1037" s="133" t="s">
        <v>1421</v>
      </c>
      <c r="F1037" s="134" t="s">
        <v>1422</v>
      </c>
      <c r="G1037" s="135" t="s">
        <v>328</v>
      </c>
      <c r="H1037" s="136">
        <v>61.25</v>
      </c>
      <c r="I1037" s="137"/>
      <c r="J1037" s="138">
        <f>ROUND(I1037*H1037,2)</f>
        <v>0</v>
      </c>
      <c r="K1037" s="134" t="s">
        <v>190</v>
      </c>
      <c r="L1037" s="33"/>
      <c r="M1037" s="139" t="s">
        <v>19</v>
      </c>
      <c r="N1037" s="140" t="s">
        <v>40</v>
      </c>
      <c r="P1037" s="141">
        <f>O1037*H1037</f>
        <v>0</v>
      </c>
      <c r="Q1037" s="141">
        <v>1.0000000000000001E-5</v>
      </c>
      <c r="R1037" s="141">
        <f>Q1037*H1037</f>
        <v>6.1250000000000009E-4</v>
      </c>
      <c r="S1037" s="141">
        <v>0</v>
      </c>
      <c r="T1037" s="142">
        <f>S1037*H1037</f>
        <v>0</v>
      </c>
      <c r="AR1037" s="143" t="s">
        <v>303</v>
      </c>
      <c r="AT1037" s="143" t="s">
        <v>186</v>
      </c>
      <c r="AU1037" s="143" t="s">
        <v>78</v>
      </c>
      <c r="AY1037" s="18" t="s">
        <v>184</v>
      </c>
      <c r="BE1037" s="144">
        <f>IF(N1037="základní",J1037,0)</f>
        <v>0</v>
      </c>
      <c r="BF1037" s="144">
        <f>IF(N1037="snížená",J1037,0)</f>
        <v>0</v>
      </c>
      <c r="BG1037" s="144">
        <f>IF(N1037="zákl. přenesená",J1037,0)</f>
        <v>0</v>
      </c>
      <c r="BH1037" s="144">
        <f>IF(N1037="sníž. přenesená",J1037,0)</f>
        <v>0</v>
      </c>
      <c r="BI1037" s="144">
        <f>IF(N1037="nulová",J1037,0)</f>
        <v>0</v>
      </c>
      <c r="BJ1037" s="18" t="s">
        <v>76</v>
      </c>
      <c r="BK1037" s="144">
        <f>ROUND(I1037*H1037,2)</f>
        <v>0</v>
      </c>
      <c r="BL1037" s="18" t="s">
        <v>303</v>
      </c>
      <c r="BM1037" s="143" t="s">
        <v>1423</v>
      </c>
    </row>
    <row r="1038" spans="2:65" s="1" customFormat="1">
      <c r="B1038" s="33"/>
      <c r="D1038" s="145" t="s">
        <v>193</v>
      </c>
      <c r="F1038" s="146" t="s">
        <v>1424</v>
      </c>
      <c r="I1038" s="147"/>
      <c r="L1038" s="33"/>
      <c r="M1038" s="148"/>
      <c r="T1038" s="54"/>
      <c r="AT1038" s="18" t="s">
        <v>193</v>
      </c>
      <c r="AU1038" s="18" t="s">
        <v>78</v>
      </c>
    </row>
    <row r="1039" spans="2:65" s="1" customFormat="1">
      <c r="B1039" s="33"/>
      <c r="D1039" s="149" t="s">
        <v>195</v>
      </c>
      <c r="F1039" s="150" t="s">
        <v>1425</v>
      </c>
      <c r="I1039" s="147"/>
      <c r="L1039" s="33"/>
      <c r="M1039" s="148"/>
      <c r="T1039" s="54"/>
      <c r="AT1039" s="18" t="s">
        <v>195</v>
      </c>
      <c r="AU1039" s="18" t="s">
        <v>78</v>
      </c>
    </row>
    <row r="1040" spans="2:65" s="12" customFormat="1">
      <c r="B1040" s="151"/>
      <c r="D1040" s="145" t="s">
        <v>197</v>
      </c>
      <c r="E1040" s="152" t="s">
        <v>19</v>
      </c>
      <c r="F1040" s="153" t="s">
        <v>1419</v>
      </c>
      <c r="H1040" s="154">
        <v>52.53</v>
      </c>
      <c r="I1040" s="155"/>
      <c r="L1040" s="151"/>
      <c r="M1040" s="156"/>
      <c r="T1040" s="157"/>
      <c r="AT1040" s="152" t="s">
        <v>197</v>
      </c>
      <c r="AU1040" s="152" t="s">
        <v>78</v>
      </c>
      <c r="AV1040" s="12" t="s">
        <v>78</v>
      </c>
      <c r="AW1040" s="12" t="s">
        <v>31</v>
      </c>
      <c r="AX1040" s="12" t="s">
        <v>69</v>
      </c>
      <c r="AY1040" s="152" t="s">
        <v>184</v>
      </c>
    </row>
    <row r="1041" spans="2:65" s="12" customFormat="1">
      <c r="B1041" s="151"/>
      <c r="D1041" s="145" t="s">
        <v>197</v>
      </c>
      <c r="E1041" s="152" t="s">
        <v>19</v>
      </c>
      <c r="F1041" s="153" t="s">
        <v>859</v>
      </c>
      <c r="H1041" s="154">
        <v>8.7200000000000006</v>
      </c>
      <c r="I1041" s="155"/>
      <c r="L1041" s="151"/>
      <c r="M1041" s="156"/>
      <c r="T1041" s="157"/>
      <c r="AT1041" s="152" t="s">
        <v>197</v>
      </c>
      <c r="AU1041" s="152" t="s">
        <v>78</v>
      </c>
      <c r="AV1041" s="12" t="s">
        <v>78</v>
      </c>
      <c r="AW1041" s="12" t="s">
        <v>31</v>
      </c>
      <c r="AX1041" s="12" t="s">
        <v>69</v>
      </c>
      <c r="AY1041" s="152" t="s">
        <v>184</v>
      </c>
    </row>
    <row r="1042" spans="2:65" s="13" customFormat="1">
      <c r="B1042" s="158"/>
      <c r="D1042" s="145" t="s">
        <v>197</v>
      </c>
      <c r="E1042" s="159" t="s">
        <v>19</v>
      </c>
      <c r="F1042" s="160" t="s">
        <v>205</v>
      </c>
      <c r="H1042" s="161">
        <v>61.25</v>
      </c>
      <c r="I1042" s="162"/>
      <c r="L1042" s="158"/>
      <c r="M1042" s="163"/>
      <c r="T1042" s="164"/>
      <c r="AT1042" s="159" t="s">
        <v>197</v>
      </c>
      <c r="AU1042" s="159" t="s">
        <v>78</v>
      </c>
      <c r="AV1042" s="13" t="s">
        <v>191</v>
      </c>
      <c r="AW1042" s="13" t="s">
        <v>31</v>
      </c>
      <c r="AX1042" s="13" t="s">
        <v>76</v>
      </c>
      <c r="AY1042" s="159" t="s">
        <v>184</v>
      </c>
    </row>
    <row r="1043" spans="2:65" s="1" customFormat="1" ht="16.5" customHeight="1">
      <c r="B1043" s="33"/>
      <c r="C1043" s="171" t="s">
        <v>1426</v>
      </c>
      <c r="D1043" s="171" t="s">
        <v>557</v>
      </c>
      <c r="E1043" s="172" t="s">
        <v>1427</v>
      </c>
      <c r="F1043" s="173" t="s">
        <v>1428</v>
      </c>
      <c r="G1043" s="174" t="s">
        <v>189</v>
      </c>
      <c r="H1043" s="175">
        <v>3.8719999999999999</v>
      </c>
      <c r="I1043" s="176"/>
      <c r="J1043" s="177">
        <f>ROUND(I1043*H1043,2)</f>
        <v>0</v>
      </c>
      <c r="K1043" s="173" t="s">
        <v>190</v>
      </c>
      <c r="L1043" s="178"/>
      <c r="M1043" s="179" t="s">
        <v>19</v>
      </c>
      <c r="N1043" s="180" t="s">
        <v>40</v>
      </c>
      <c r="P1043" s="141">
        <f>O1043*H1043</f>
        <v>0</v>
      </c>
      <c r="Q1043" s="141">
        <v>0.55000000000000004</v>
      </c>
      <c r="R1043" s="141">
        <f>Q1043*H1043</f>
        <v>2.1295999999999999</v>
      </c>
      <c r="S1043" s="141">
        <v>0</v>
      </c>
      <c r="T1043" s="142">
        <f>S1043*H1043</f>
        <v>0</v>
      </c>
      <c r="AR1043" s="143" t="s">
        <v>423</v>
      </c>
      <c r="AT1043" s="143" t="s">
        <v>557</v>
      </c>
      <c r="AU1043" s="143" t="s">
        <v>78</v>
      </c>
      <c r="AY1043" s="18" t="s">
        <v>184</v>
      </c>
      <c r="BE1043" s="144">
        <f>IF(N1043="základní",J1043,0)</f>
        <v>0</v>
      </c>
      <c r="BF1043" s="144">
        <f>IF(N1043="snížená",J1043,0)</f>
        <v>0</v>
      </c>
      <c r="BG1043" s="144">
        <f>IF(N1043="zákl. přenesená",J1043,0)</f>
        <v>0</v>
      </c>
      <c r="BH1043" s="144">
        <f>IF(N1043="sníž. přenesená",J1043,0)</f>
        <v>0</v>
      </c>
      <c r="BI1043" s="144">
        <f>IF(N1043="nulová",J1043,0)</f>
        <v>0</v>
      </c>
      <c r="BJ1043" s="18" t="s">
        <v>76</v>
      </c>
      <c r="BK1043" s="144">
        <f>ROUND(I1043*H1043,2)</f>
        <v>0</v>
      </c>
      <c r="BL1043" s="18" t="s">
        <v>303</v>
      </c>
      <c r="BM1043" s="143" t="s">
        <v>1429</v>
      </c>
    </row>
    <row r="1044" spans="2:65" s="1" customFormat="1">
      <c r="B1044" s="33"/>
      <c r="D1044" s="145" t="s">
        <v>193</v>
      </c>
      <c r="F1044" s="146" t="s">
        <v>1428</v>
      </c>
      <c r="I1044" s="147"/>
      <c r="L1044" s="33"/>
      <c r="M1044" s="148"/>
      <c r="T1044" s="54"/>
      <c r="AT1044" s="18" t="s">
        <v>193</v>
      </c>
      <c r="AU1044" s="18" t="s">
        <v>78</v>
      </c>
    </row>
    <row r="1045" spans="2:65" s="12" customFormat="1">
      <c r="B1045" s="151"/>
      <c r="D1045" s="145" t="s">
        <v>197</v>
      </c>
      <c r="E1045" s="152" t="s">
        <v>19</v>
      </c>
      <c r="F1045" s="153" t="s">
        <v>1430</v>
      </c>
      <c r="H1045" s="154">
        <v>3.8719999999999999</v>
      </c>
      <c r="I1045" s="155"/>
      <c r="L1045" s="151"/>
      <c r="M1045" s="156"/>
      <c r="T1045" s="157"/>
      <c r="AT1045" s="152" t="s">
        <v>197</v>
      </c>
      <c r="AU1045" s="152" t="s">
        <v>78</v>
      </c>
      <c r="AV1045" s="12" t="s">
        <v>78</v>
      </c>
      <c r="AW1045" s="12" t="s">
        <v>31</v>
      </c>
      <c r="AX1045" s="12" t="s">
        <v>76</v>
      </c>
      <c r="AY1045" s="152" t="s">
        <v>184</v>
      </c>
    </row>
    <row r="1046" spans="2:65" s="1" customFormat="1" ht="21.75" customHeight="1">
      <c r="B1046" s="33"/>
      <c r="C1046" s="171" t="s">
        <v>1431</v>
      </c>
      <c r="D1046" s="171" t="s">
        <v>557</v>
      </c>
      <c r="E1046" s="172" t="s">
        <v>1432</v>
      </c>
      <c r="F1046" s="173" t="s">
        <v>1433</v>
      </c>
      <c r="G1046" s="174" t="s">
        <v>189</v>
      </c>
      <c r="H1046" s="175">
        <v>5.8689999999999998</v>
      </c>
      <c r="I1046" s="176"/>
      <c r="J1046" s="177">
        <f>ROUND(I1046*H1046,2)</f>
        <v>0</v>
      </c>
      <c r="K1046" s="173" t="s">
        <v>190</v>
      </c>
      <c r="L1046" s="178"/>
      <c r="M1046" s="179" t="s">
        <v>19</v>
      </c>
      <c r="N1046" s="180" t="s">
        <v>40</v>
      </c>
      <c r="P1046" s="141">
        <f>O1046*H1046</f>
        <v>0</v>
      </c>
      <c r="Q1046" s="141">
        <v>0.55000000000000004</v>
      </c>
      <c r="R1046" s="141">
        <f>Q1046*H1046</f>
        <v>3.2279500000000003</v>
      </c>
      <c r="S1046" s="141">
        <v>0</v>
      </c>
      <c r="T1046" s="142">
        <f>S1046*H1046</f>
        <v>0</v>
      </c>
      <c r="AR1046" s="143" t="s">
        <v>423</v>
      </c>
      <c r="AT1046" s="143" t="s">
        <v>557</v>
      </c>
      <c r="AU1046" s="143" t="s">
        <v>78</v>
      </c>
      <c r="AY1046" s="18" t="s">
        <v>184</v>
      </c>
      <c r="BE1046" s="144">
        <f>IF(N1046="základní",J1046,0)</f>
        <v>0</v>
      </c>
      <c r="BF1046" s="144">
        <f>IF(N1046="snížená",J1046,0)</f>
        <v>0</v>
      </c>
      <c r="BG1046" s="144">
        <f>IF(N1046="zákl. přenesená",J1046,0)</f>
        <v>0</v>
      </c>
      <c r="BH1046" s="144">
        <f>IF(N1046="sníž. přenesená",J1046,0)</f>
        <v>0</v>
      </c>
      <c r="BI1046" s="144">
        <f>IF(N1046="nulová",J1046,0)</f>
        <v>0</v>
      </c>
      <c r="BJ1046" s="18" t="s">
        <v>76</v>
      </c>
      <c r="BK1046" s="144">
        <f>ROUND(I1046*H1046,2)</f>
        <v>0</v>
      </c>
      <c r="BL1046" s="18" t="s">
        <v>303</v>
      </c>
      <c r="BM1046" s="143" t="s">
        <v>1434</v>
      </c>
    </row>
    <row r="1047" spans="2:65" s="1" customFormat="1">
      <c r="B1047" s="33"/>
      <c r="D1047" s="145" t="s">
        <v>193</v>
      </c>
      <c r="F1047" s="146" t="s">
        <v>1433</v>
      </c>
      <c r="I1047" s="147"/>
      <c r="L1047" s="33"/>
      <c r="M1047" s="148"/>
      <c r="T1047" s="54"/>
      <c r="AT1047" s="18" t="s">
        <v>193</v>
      </c>
      <c r="AU1047" s="18" t="s">
        <v>78</v>
      </c>
    </row>
    <row r="1048" spans="2:65" s="12" customFormat="1">
      <c r="B1048" s="151"/>
      <c r="D1048" s="145" t="s">
        <v>197</v>
      </c>
      <c r="E1048" s="152" t="s">
        <v>19</v>
      </c>
      <c r="F1048" s="153" t="s">
        <v>1435</v>
      </c>
      <c r="H1048" s="154">
        <v>5.8689999999999998</v>
      </c>
      <c r="I1048" s="155"/>
      <c r="L1048" s="151"/>
      <c r="M1048" s="156"/>
      <c r="T1048" s="157"/>
      <c r="AT1048" s="152" t="s">
        <v>197</v>
      </c>
      <c r="AU1048" s="152" t="s">
        <v>78</v>
      </c>
      <c r="AV1048" s="12" t="s">
        <v>78</v>
      </c>
      <c r="AW1048" s="12" t="s">
        <v>31</v>
      </c>
      <c r="AX1048" s="12" t="s">
        <v>76</v>
      </c>
      <c r="AY1048" s="152" t="s">
        <v>184</v>
      </c>
    </row>
    <row r="1049" spans="2:65" s="1" customFormat="1" ht="21.75" customHeight="1">
      <c r="B1049" s="33"/>
      <c r="C1049" s="171" t="s">
        <v>1436</v>
      </c>
      <c r="D1049" s="171" t="s">
        <v>557</v>
      </c>
      <c r="E1049" s="172" t="s">
        <v>1437</v>
      </c>
      <c r="F1049" s="173" t="s">
        <v>1438</v>
      </c>
      <c r="G1049" s="174" t="s">
        <v>189</v>
      </c>
      <c r="H1049" s="175">
        <v>0.56000000000000005</v>
      </c>
      <c r="I1049" s="176"/>
      <c r="J1049" s="177">
        <f>ROUND(I1049*H1049,2)</f>
        <v>0</v>
      </c>
      <c r="K1049" s="173" t="s">
        <v>190</v>
      </c>
      <c r="L1049" s="178"/>
      <c r="M1049" s="179" t="s">
        <v>19</v>
      </c>
      <c r="N1049" s="180" t="s">
        <v>40</v>
      </c>
      <c r="P1049" s="141">
        <f>O1049*H1049</f>
        <v>0</v>
      </c>
      <c r="Q1049" s="141">
        <v>0.55000000000000004</v>
      </c>
      <c r="R1049" s="141">
        <f>Q1049*H1049</f>
        <v>0.30800000000000005</v>
      </c>
      <c r="S1049" s="141">
        <v>0</v>
      </c>
      <c r="T1049" s="142">
        <f>S1049*H1049</f>
        <v>0</v>
      </c>
      <c r="AR1049" s="143" t="s">
        <v>423</v>
      </c>
      <c r="AT1049" s="143" t="s">
        <v>557</v>
      </c>
      <c r="AU1049" s="143" t="s">
        <v>78</v>
      </c>
      <c r="AY1049" s="18" t="s">
        <v>184</v>
      </c>
      <c r="BE1049" s="144">
        <f>IF(N1049="základní",J1049,0)</f>
        <v>0</v>
      </c>
      <c r="BF1049" s="144">
        <f>IF(N1049="snížená",J1049,0)</f>
        <v>0</v>
      </c>
      <c r="BG1049" s="144">
        <f>IF(N1049="zákl. přenesená",J1049,0)</f>
        <v>0</v>
      </c>
      <c r="BH1049" s="144">
        <f>IF(N1049="sníž. přenesená",J1049,0)</f>
        <v>0</v>
      </c>
      <c r="BI1049" s="144">
        <f>IF(N1049="nulová",J1049,0)</f>
        <v>0</v>
      </c>
      <c r="BJ1049" s="18" t="s">
        <v>76</v>
      </c>
      <c r="BK1049" s="144">
        <f>ROUND(I1049*H1049,2)</f>
        <v>0</v>
      </c>
      <c r="BL1049" s="18" t="s">
        <v>303</v>
      </c>
      <c r="BM1049" s="143" t="s">
        <v>1439</v>
      </c>
    </row>
    <row r="1050" spans="2:65" s="1" customFormat="1">
      <c r="B1050" s="33"/>
      <c r="D1050" s="145" t="s">
        <v>193</v>
      </c>
      <c r="F1050" s="146" t="s">
        <v>1438</v>
      </c>
      <c r="I1050" s="147"/>
      <c r="L1050" s="33"/>
      <c r="M1050" s="148"/>
      <c r="T1050" s="54"/>
      <c r="AT1050" s="18" t="s">
        <v>193</v>
      </c>
      <c r="AU1050" s="18" t="s">
        <v>78</v>
      </c>
    </row>
    <row r="1051" spans="2:65" s="12" customFormat="1">
      <c r="B1051" s="151"/>
      <c r="D1051" s="145" t="s">
        <v>197</v>
      </c>
      <c r="E1051" s="152" t="s">
        <v>19</v>
      </c>
      <c r="F1051" s="153" t="s">
        <v>1440</v>
      </c>
      <c r="H1051" s="154">
        <v>0.56000000000000005</v>
      </c>
      <c r="I1051" s="155"/>
      <c r="L1051" s="151"/>
      <c r="M1051" s="156"/>
      <c r="T1051" s="157"/>
      <c r="AT1051" s="152" t="s">
        <v>197</v>
      </c>
      <c r="AU1051" s="152" t="s">
        <v>78</v>
      </c>
      <c r="AV1051" s="12" t="s">
        <v>78</v>
      </c>
      <c r="AW1051" s="12" t="s">
        <v>31</v>
      </c>
      <c r="AX1051" s="12" t="s">
        <v>76</v>
      </c>
      <c r="AY1051" s="152" t="s">
        <v>184</v>
      </c>
    </row>
    <row r="1052" spans="2:65" s="1" customFormat="1" ht="16.5" customHeight="1">
      <c r="B1052" s="33"/>
      <c r="C1052" s="171" t="s">
        <v>1441</v>
      </c>
      <c r="D1052" s="171" t="s">
        <v>557</v>
      </c>
      <c r="E1052" s="172" t="s">
        <v>1442</v>
      </c>
      <c r="F1052" s="173" t="s">
        <v>1443</v>
      </c>
      <c r="G1052" s="174" t="s">
        <v>189</v>
      </c>
      <c r="H1052" s="175">
        <v>0.17299999999999999</v>
      </c>
      <c r="I1052" s="176"/>
      <c r="J1052" s="177">
        <f>ROUND(I1052*H1052,2)</f>
        <v>0</v>
      </c>
      <c r="K1052" s="173" t="s">
        <v>190</v>
      </c>
      <c r="L1052" s="178"/>
      <c r="M1052" s="179" t="s">
        <v>19</v>
      </c>
      <c r="N1052" s="180" t="s">
        <v>40</v>
      </c>
      <c r="P1052" s="141">
        <f>O1052*H1052</f>
        <v>0</v>
      </c>
      <c r="Q1052" s="141">
        <v>0.55000000000000004</v>
      </c>
      <c r="R1052" s="141">
        <f>Q1052*H1052</f>
        <v>9.5149999999999998E-2</v>
      </c>
      <c r="S1052" s="141">
        <v>0</v>
      </c>
      <c r="T1052" s="142">
        <f>S1052*H1052</f>
        <v>0</v>
      </c>
      <c r="AR1052" s="143" t="s">
        <v>423</v>
      </c>
      <c r="AT1052" s="143" t="s">
        <v>557</v>
      </c>
      <c r="AU1052" s="143" t="s">
        <v>78</v>
      </c>
      <c r="AY1052" s="18" t="s">
        <v>184</v>
      </c>
      <c r="BE1052" s="144">
        <f>IF(N1052="základní",J1052,0)</f>
        <v>0</v>
      </c>
      <c r="BF1052" s="144">
        <f>IF(N1052="snížená",J1052,0)</f>
        <v>0</v>
      </c>
      <c r="BG1052" s="144">
        <f>IF(N1052="zákl. přenesená",J1052,0)</f>
        <v>0</v>
      </c>
      <c r="BH1052" s="144">
        <f>IF(N1052="sníž. přenesená",J1052,0)</f>
        <v>0</v>
      </c>
      <c r="BI1052" s="144">
        <f>IF(N1052="nulová",J1052,0)</f>
        <v>0</v>
      </c>
      <c r="BJ1052" s="18" t="s">
        <v>76</v>
      </c>
      <c r="BK1052" s="144">
        <f>ROUND(I1052*H1052,2)</f>
        <v>0</v>
      </c>
      <c r="BL1052" s="18" t="s">
        <v>303</v>
      </c>
      <c r="BM1052" s="143" t="s">
        <v>1444</v>
      </c>
    </row>
    <row r="1053" spans="2:65" s="1" customFormat="1">
      <c r="B1053" s="33"/>
      <c r="D1053" s="145" t="s">
        <v>193</v>
      </c>
      <c r="F1053" s="146" t="s">
        <v>1443</v>
      </c>
      <c r="I1053" s="147"/>
      <c r="L1053" s="33"/>
      <c r="M1053" s="148"/>
      <c r="T1053" s="54"/>
      <c r="AT1053" s="18" t="s">
        <v>193</v>
      </c>
      <c r="AU1053" s="18" t="s">
        <v>78</v>
      </c>
    </row>
    <row r="1054" spans="2:65" s="12" customFormat="1">
      <c r="B1054" s="151"/>
      <c r="D1054" s="145" t="s">
        <v>197</v>
      </c>
      <c r="E1054" s="152" t="s">
        <v>19</v>
      </c>
      <c r="F1054" s="153" t="s">
        <v>1445</v>
      </c>
      <c r="H1054" s="154">
        <v>0.17299999999999999</v>
      </c>
      <c r="I1054" s="155"/>
      <c r="L1054" s="151"/>
      <c r="M1054" s="156"/>
      <c r="T1054" s="157"/>
      <c r="AT1054" s="152" t="s">
        <v>197</v>
      </c>
      <c r="AU1054" s="152" t="s">
        <v>78</v>
      </c>
      <c r="AV1054" s="12" t="s">
        <v>78</v>
      </c>
      <c r="AW1054" s="12" t="s">
        <v>31</v>
      </c>
      <c r="AX1054" s="12" t="s">
        <v>76</v>
      </c>
      <c r="AY1054" s="152" t="s">
        <v>184</v>
      </c>
    </row>
    <row r="1055" spans="2:65" s="1" customFormat="1" ht="24.2" customHeight="1">
      <c r="B1055" s="33"/>
      <c r="C1055" s="132" t="s">
        <v>1446</v>
      </c>
      <c r="D1055" s="132" t="s">
        <v>186</v>
      </c>
      <c r="E1055" s="133" t="s">
        <v>1447</v>
      </c>
      <c r="F1055" s="134" t="s">
        <v>1448</v>
      </c>
      <c r="G1055" s="135" t="s">
        <v>313</v>
      </c>
      <c r="H1055" s="136">
        <v>10.872999999999999</v>
      </c>
      <c r="I1055" s="137"/>
      <c r="J1055" s="138">
        <f>ROUND(I1055*H1055,2)</f>
        <v>0</v>
      </c>
      <c r="K1055" s="134" t="s">
        <v>190</v>
      </c>
      <c r="L1055" s="33"/>
      <c r="M1055" s="139" t="s">
        <v>19</v>
      </c>
      <c r="N1055" s="140" t="s">
        <v>40</v>
      </c>
      <c r="P1055" s="141">
        <f>O1055*H1055</f>
        <v>0</v>
      </c>
      <c r="Q1055" s="141">
        <v>0</v>
      </c>
      <c r="R1055" s="141">
        <f>Q1055*H1055</f>
        <v>0</v>
      </c>
      <c r="S1055" s="141">
        <v>0</v>
      </c>
      <c r="T1055" s="142">
        <f>S1055*H1055</f>
        <v>0</v>
      </c>
      <c r="AR1055" s="143" t="s">
        <v>303</v>
      </c>
      <c r="AT1055" s="143" t="s">
        <v>186</v>
      </c>
      <c r="AU1055" s="143" t="s">
        <v>78</v>
      </c>
      <c r="AY1055" s="18" t="s">
        <v>184</v>
      </c>
      <c r="BE1055" s="144">
        <f>IF(N1055="základní",J1055,0)</f>
        <v>0</v>
      </c>
      <c r="BF1055" s="144">
        <f>IF(N1055="snížená",J1055,0)</f>
        <v>0</v>
      </c>
      <c r="BG1055" s="144">
        <f>IF(N1055="zákl. přenesená",J1055,0)</f>
        <v>0</v>
      </c>
      <c r="BH1055" s="144">
        <f>IF(N1055="sníž. přenesená",J1055,0)</f>
        <v>0</v>
      </c>
      <c r="BI1055" s="144">
        <f>IF(N1055="nulová",J1055,0)</f>
        <v>0</v>
      </c>
      <c r="BJ1055" s="18" t="s">
        <v>76</v>
      </c>
      <c r="BK1055" s="144">
        <f>ROUND(I1055*H1055,2)</f>
        <v>0</v>
      </c>
      <c r="BL1055" s="18" t="s">
        <v>303</v>
      </c>
      <c r="BM1055" s="143" t="s">
        <v>1449</v>
      </c>
    </row>
    <row r="1056" spans="2:65" s="1" customFormat="1" ht="29.25">
      <c r="B1056" s="33"/>
      <c r="D1056" s="145" t="s">
        <v>193</v>
      </c>
      <c r="F1056" s="146" t="s">
        <v>1450</v>
      </c>
      <c r="I1056" s="147"/>
      <c r="L1056" s="33"/>
      <c r="M1056" s="148"/>
      <c r="T1056" s="54"/>
      <c r="AT1056" s="18" t="s">
        <v>193</v>
      </c>
      <c r="AU1056" s="18" t="s">
        <v>78</v>
      </c>
    </row>
    <row r="1057" spans="2:65" s="1" customFormat="1">
      <c r="B1057" s="33"/>
      <c r="D1057" s="149" t="s">
        <v>195</v>
      </c>
      <c r="F1057" s="150" t="s">
        <v>1451</v>
      </c>
      <c r="I1057" s="147"/>
      <c r="L1057" s="33"/>
      <c r="M1057" s="148"/>
      <c r="T1057" s="54"/>
      <c r="AT1057" s="18" t="s">
        <v>195</v>
      </c>
      <c r="AU1057" s="18" t="s">
        <v>78</v>
      </c>
    </row>
    <row r="1058" spans="2:65" s="11" customFormat="1" ht="22.9" customHeight="1">
      <c r="B1058" s="120"/>
      <c r="D1058" s="121" t="s">
        <v>68</v>
      </c>
      <c r="E1058" s="130" t="s">
        <v>1452</v>
      </c>
      <c r="F1058" s="130" t="s">
        <v>1453</v>
      </c>
      <c r="I1058" s="123"/>
      <c r="J1058" s="131">
        <f>BK1058</f>
        <v>0</v>
      </c>
      <c r="L1058" s="120"/>
      <c r="M1058" s="125"/>
      <c r="P1058" s="126">
        <f>SUM(P1059:P1079)</f>
        <v>0</v>
      </c>
      <c r="R1058" s="126">
        <f>SUM(R1059:R1079)</f>
        <v>2.21322325</v>
      </c>
      <c r="T1058" s="127">
        <f>SUM(T1059:T1079)</f>
        <v>0</v>
      </c>
      <c r="AR1058" s="121" t="s">
        <v>78</v>
      </c>
      <c r="AT1058" s="128" t="s">
        <v>68</v>
      </c>
      <c r="AU1058" s="128" t="s">
        <v>76</v>
      </c>
      <c r="AY1058" s="121" t="s">
        <v>184</v>
      </c>
      <c r="BK1058" s="129">
        <f>SUM(BK1059:BK1079)</f>
        <v>0</v>
      </c>
    </row>
    <row r="1059" spans="2:65" s="1" customFormat="1" ht="21.75" customHeight="1">
      <c r="B1059" s="33"/>
      <c r="C1059" s="132" t="s">
        <v>1454</v>
      </c>
      <c r="D1059" s="132" t="s">
        <v>186</v>
      </c>
      <c r="E1059" s="133" t="s">
        <v>1455</v>
      </c>
      <c r="F1059" s="134" t="s">
        <v>1456</v>
      </c>
      <c r="G1059" s="135" t="s">
        <v>345</v>
      </c>
      <c r="H1059" s="136">
        <v>45.5</v>
      </c>
      <c r="I1059" s="137"/>
      <c r="J1059" s="138">
        <f>ROUND(I1059*H1059,2)</f>
        <v>0</v>
      </c>
      <c r="K1059" s="134" t="s">
        <v>190</v>
      </c>
      <c r="L1059" s="33"/>
      <c r="M1059" s="139" t="s">
        <v>19</v>
      </c>
      <c r="N1059" s="140" t="s">
        <v>40</v>
      </c>
      <c r="P1059" s="141">
        <f>O1059*H1059</f>
        <v>0</v>
      </c>
      <c r="Q1059" s="141">
        <v>1.6000000000000001E-3</v>
      </c>
      <c r="R1059" s="141">
        <f>Q1059*H1059</f>
        <v>7.2800000000000004E-2</v>
      </c>
      <c r="S1059" s="141">
        <v>0</v>
      </c>
      <c r="T1059" s="142">
        <f>S1059*H1059</f>
        <v>0</v>
      </c>
      <c r="AR1059" s="143" t="s">
        <v>303</v>
      </c>
      <c r="AT1059" s="143" t="s">
        <v>186</v>
      </c>
      <c r="AU1059" s="143" t="s">
        <v>78</v>
      </c>
      <c r="AY1059" s="18" t="s">
        <v>184</v>
      </c>
      <c r="BE1059" s="144">
        <f>IF(N1059="základní",J1059,0)</f>
        <v>0</v>
      </c>
      <c r="BF1059" s="144">
        <f>IF(N1059="snížená",J1059,0)</f>
        <v>0</v>
      </c>
      <c r="BG1059" s="144">
        <f>IF(N1059="zákl. přenesená",J1059,0)</f>
        <v>0</v>
      </c>
      <c r="BH1059" s="144">
        <f>IF(N1059="sníž. přenesená",J1059,0)</f>
        <v>0</v>
      </c>
      <c r="BI1059" s="144">
        <f>IF(N1059="nulová",J1059,0)</f>
        <v>0</v>
      </c>
      <c r="BJ1059" s="18" t="s">
        <v>76</v>
      </c>
      <c r="BK1059" s="144">
        <f>ROUND(I1059*H1059,2)</f>
        <v>0</v>
      </c>
      <c r="BL1059" s="18" t="s">
        <v>303</v>
      </c>
      <c r="BM1059" s="143" t="s">
        <v>1457</v>
      </c>
    </row>
    <row r="1060" spans="2:65" s="1" customFormat="1" ht="19.5">
      <c r="B1060" s="33"/>
      <c r="D1060" s="145" t="s">
        <v>193</v>
      </c>
      <c r="F1060" s="146" t="s">
        <v>1458</v>
      </c>
      <c r="I1060" s="147"/>
      <c r="L1060" s="33"/>
      <c r="M1060" s="148"/>
      <c r="T1060" s="54"/>
      <c r="AT1060" s="18" t="s">
        <v>193</v>
      </c>
      <c r="AU1060" s="18" t="s">
        <v>78</v>
      </c>
    </row>
    <row r="1061" spans="2:65" s="1" customFormat="1">
      <c r="B1061" s="33"/>
      <c r="D1061" s="149" t="s">
        <v>195</v>
      </c>
      <c r="F1061" s="150" t="s">
        <v>1459</v>
      </c>
      <c r="I1061" s="147"/>
      <c r="L1061" s="33"/>
      <c r="M1061" s="148"/>
      <c r="T1061" s="54"/>
      <c r="AT1061" s="18" t="s">
        <v>195</v>
      </c>
      <c r="AU1061" s="18" t="s">
        <v>78</v>
      </c>
    </row>
    <row r="1062" spans="2:65" s="12" customFormat="1">
      <c r="B1062" s="151"/>
      <c r="D1062" s="145" t="s">
        <v>197</v>
      </c>
      <c r="E1062" s="152" t="s">
        <v>19</v>
      </c>
      <c r="F1062" s="153" t="s">
        <v>1460</v>
      </c>
      <c r="H1062" s="154">
        <v>45.5</v>
      </c>
      <c r="I1062" s="155"/>
      <c r="L1062" s="151"/>
      <c r="M1062" s="156"/>
      <c r="T1062" s="157"/>
      <c r="AT1062" s="152" t="s">
        <v>197</v>
      </c>
      <c r="AU1062" s="152" t="s">
        <v>78</v>
      </c>
      <c r="AV1062" s="12" t="s">
        <v>78</v>
      </c>
      <c r="AW1062" s="12" t="s">
        <v>31</v>
      </c>
      <c r="AX1062" s="12" t="s">
        <v>76</v>
      </c>
      <c r="AY1062" s="152" t="s">
        <v>184</v>
      </c>
    </row>
    <row r="1063" spans="2:65" s="1" customFormat="1" ht="44.25" customHeight="1">
      <c r="B1063" s="33"/>
      <c r="C1063" s="132" t="s">
        <v>1461</v>
      </c>
      <c r="D1063" s="132" t="s">
        <v>186</v>
      </c>
      <c r="E1063" s="133" t="s">
        <v>1462</v>
      </c>
      <c r="F1063" s="134" t="s">
        <v>1463</v>
      </c>
      <c r="G1063" s="135" t="s">
        <v>345</v>
      </c>
      <c r="H1063" s="136">
        <v>97.084999999999994</v>
      </c>
      <c r="I1063" s="137"/>
      <c r="J1063" s="138">
        <f>ROUND(I1063*H1063,2)</f>
        <v>0</v>
      </c>
      <c r="K1063" s="134" t="s">
        <v>190</v>
      </c>
      <c r="L1063" s="33"/>
      <c r="M1063" s="139" t="s">
        <v>19</v>
      </c>
      <c r="N1063" s="140" t="s">
        <v>40</v>
      </c>
      <c r="P1063" s="141">
        <f>O1063*H1063</f>
        <v>0</v>
      </c>
      <c r="Q1063" s="141">
        <v>2.0449999999999999E-2</v>
      </c>
      <c r="R1063" s="141">
        <f>Q1063*H1063</f>
        <v>1.9853882499999997</v>
      </c>
      <c r="S1063" s="141">
        <v>0</v>
      </c>
      <c r="T1063" s="142">
        <f>S1063*H1063</f>
        <v>0</v>
      </c>
      <c r="AR1063" s="143" t="s">
        <v>303</v>
      </c>
      <c r="AT1063" s="143" t="s">
        <v>186</v>
      </c>
      <c r="AU1063" s="143" t="s">
        <v>78</v>
      </c>
      <c r="AY1063" s="18" t="s">
        <v>184</v>
      </c>
      <c r="BE1063" s="144">
        <f>IF(N1063="základní",J1063,0)</f>
        <v>0</v>
      </c>
      <c r="BF1063" s="144">
        <f>IF(N1063="snížená",J1063,0)</f>
        <v>0</v>
      </c>
      <c r="BG1063" s="144">
        <f>IF(N1063="zákl. přenesená",J1063,0)</f>
        <v>0</v>
      </c>
      <c r="BH1063" s="144">
        <f>IF(N1063="sníž. přenesená",J1063,0)</f>
        <v>0</v>
      </c>
      <c r="BI1063" s="144">
        <f>IF(N1063="nulová",J1063,0)</f>
        <v>0</v>
      </c>
      <c r="BJ1063" s="18" t="s">
        <v>76</v>
      </c>
      <c r="BK1063" s="144">
        <f>ROUND(I1063*H1063,2)</f>
        <v>0</v>
      </c>
      <c r="BL1063" s="18" t="s">
        <v>303</v>
      </c>
      <c r="BM1063" s="143" t="s">
        <v>1464</v>
      </c>
    </row>
    <row r="1064" spans="2:65" s="1" customFormat="1" ht="58.5">
      <c r="B1064" s="33"/>
      <c r="D1064" s="145" t="s">
        <v>193</v>
      </c>
      <c r="F1064" s="146" t="s">
        <v>1465</v>
      </c>
      <c r="I1064" s="147"/>
      <c r="L1064" s="33"/>
      <c r="M1064" s="148"/>
      <c r="T1064" s="54"/>
      <c r="AT1064" s="18" t="s">
        <v>193</v>
      </c>
      <c r="AU1064" s="18" t="s">
        <v>78</v>
      </c>
    </row>
    <row r="1065" spans="2:65" s="1" customFormat="1">
      <c r="B1065" s="33"/>
      <c r="D1065" s="149" t="s">
        <v>195</v>
      </c>
      <c r="F1065" s="150" t="s">
        <v>1466</v>
      </c>
      <c r="I1065" s="147"/>
      <c r="L1065" s="33"/>
      <c r="M1065" s="148"/>
      <c r="T1065" s="54"/>
      <c r="AT1065" s="18" t="s">
        <v>195</v>
      </c>
      <c r="AU1065" s="18" t="s">
        <v>78</v>
      </c>
    </row>
    <row r="1066" spans="2:65" s="12" customFormat="1">
      <c r="B1066" s="151"/>
      <c r="D1066" s="145" t="s">
        <v>197</v>
      </c>
      <c r="E1066" s="152" t="s">
        <v>19</v>
      </c>
      <c r="F1066" s="153" t="s">
        <v>1467</v>
      </c>
      <c r="H1066" s="154">
        <v>97.084999999999994</v>
      </c>
      <c r="I1066" s="155"/>
      <c r="L1066" s="151"/>
      <c r="M1066" s="156"/>
      <c r="T1066" s="157"/>
      <c r="AT1066" s="152" t="s">
        <v>197</v>
      </c>
      <c r="AU1066" s="152" t="s">
        <v>78</v>
      </c>
      <c r="AV1066" s="12" t="s">
        <v>78</v>
      </c>
      <c r="AW1066" s="12" t="s">
        <v>31</v>
      </c>
      <c r="AX1066" s="12" t="s">
        <v>76</v>
      </c>
      <c r="AY1066" s="152" t="s">
        <v>184</v>
      </c>
    </row>
    <row r="1067" spans="2:65" s="1" customFormat="1" ht="33" customHeight="1">
      <c r="B1067" s="33"/>
      <c r="C1067" s="132" t="s">
        <v>1468</v>
      </c>
      <c r="D1067" s="132" t="s">
        <v>186</v>
      </c>
      <c r="E1067" s="133" t="s">
        <v>1469</v>
      </c>
      <c r="F1067" s="134" t="s">
        <v>1470</v>
      </c>
      <c r="G1067" s="135" t="s">
        <v>345</v>
      </c>
      <c r="H1067" s="136">
        <v>97.1</v>
      </c>
      <c r="I1067" s="137"/>
      <c r="J1067" s="138">
        <f>ROUND(I1067*H1067,2)</f>
        <v>0</v>
      </c>
      <c r="K1067" s="134" t="s">
        <v>190</v>
      </c>
      <c r="L1067" s="33"/>
      <c r="M1067" s="139" t="s">
        <v>19</v>
      </c>
      <c r="N1067" s="140" t="s">
        <v>40</v>
      </c>
      <c r="P1067" s="141">
        <f>O1067*H1067</f>
        <v>0</v>
      </c>
      <c r="Q1067" s="141">
        <v>4.4999999999999999E-4</v>
      </c>
      <c r="R1067" s="141">
        <f>Q1067*H1067</f>
        <v>4.3694999999999998E-2</v>
      </c>
      <c r="S1067" s="141">
        <v>0</v>
      </c>
      <c r="T1067" s="142">
        <f>S1067*H1067</f>
        <v>0</v>
      </c>
      <c r="AR1067" s="143" t="s">
        <v>303</v>
      </c>
      <c r="AT1067" s="143" t="s">
        <v>186</v>
      </c>
      <c r="AU1067" s="143" t="s">
        <v>78</v>
      </c>
      <c r="AY1067" s="18" t="s">
        <v>184</v>
      </c>
      <c r="BE1067" s="144">
        <f>IF(N1067="základní",J1067,0)</f>
        <v>0</v>
      </c>
      <c r="BF1067" s="144">
        <f>IF(N1067="snížená",J1067,0)</f>
        <v>0</v>
      </c>
      <c r="BG1067" s="144">
        <f>IF(N1067="zákl. přenesená",J1067,0)</f>
        <v>0</v>
      </c>
      <c r="BH1067" s="144">
        <f>IF(N1067="sníž. přenesená",J1067,0)</f>
        <v>0</v>
      </c>
      <c r="BI1067" s="144">
        <f>IF(N1067="nulová",J1067,0)</f>
        <v>0</v>
      </c>
      <c r="BJ1067" s="18" t="s">
        <v>76</v>
      </c>
      <c r="BK1067" s="144">
        <f>ROUND(I1067*H1067,2)</f>
        <v>0</v>
      </c>
      <c r="BL1067" s="18" t="s">
        <v>303</v>
      </c>
      <c r="BM1067" s="143" t="s">
        <v>1471</v>
      </c>
    </row>
    <row r="1068" spans="2:65" s="1" customFormat="1" ht="19.5">
      <c r="B1068" s="33"/>
      <c r="D1068" s="145" t="s">
        <v>193</v>
      </c>
      <c r="F1068" s="146" t="s">
        <v>1472</v>
      </c>
      <c r="I1068" s="147"/>
      <c r="L1068" s="33"/>
      <c r="M1068" s="148"/>
      <c r="T1068" s="54"/>
      <c r="AT1068" s="18" t="s">
        <v>193</v>
      </c>
      <c r="AU1068" s="18" t="s">
        <v>78</v>
      </c>
    </row>
    <row r="1069" spans="2:65" s="1" customFormat="1">
      <c r="B1069" s="33"/>
      <c r="D1069" s="149" t="s">
        <v>195</v>
      </c>
      <c r="F1069" s="150" t="s">
        <v>1473</v>
      </c>
      <c r="I1069" s="147"/>
      <c r="L1069" s="33"/>
      <c r="M1069" s="148"/>
      <c r="T1069" s="54"/>
      <c r="AT1069" s="18" t="s">
        <v>195</v>
      </c>
      <c r="AU1069" s="18" t="s">
        <v>78</v>
      </c>
    </row>
    <row r="1070" spans="2:65" s="12" customFormat="1">
      <c r="B1070" s="151"/>
      <c r="D1070" s="145" t="s">
        <v>197</v>
      </c>
      <c r="E1070" s="152" t="s">
        <v>19</v>
      </c>
      <c r="F1070" s="153" t="s">
        <v>1474</v>
      </c>
      <c r="H1070" s="154">
        <v>97.1</v>
      </c>
      <c r="I1070" s="155"/>
      <c r="L1070" s="151"/>
      <c r="M1070" s="156"/>
      <c r="T1070" s="157"/>
      <c r="AT1070" s="152" t="s">
        <v>197</v>
      </c>
      <c r="AU1070" s="152" t="s">
        <v>78</v>
      </c>
      <c r="AV1070" s="12" t="s">
        <v>78</v>
      </c>
      <c r="AW1070" s="12" t="s">
        <v>31</v>
      </c>
      <c r="AX1070" s="12" t="s">
        <v>76</v>
      </c>
      <c r="AY1070" s="152" t="s">
        <v>184</v>
      </c>
    </row>
    <row r="1071" spans="2:65" s="1" customFormat="1" ht="33" customHeight="1">
      <c r="B1071" s="33"/>
      <c r="C1071" s="132" t="s">
        <v>1475</v>
      </c>
      <c r="D1071" s="132" t="s">
        <v>186</v>
      </c>
      <c r="E1071" s="133" t="s">
        <v>1476</v>
      </c>
      <c r="F1071" s="134" t="s">
        <v>1477</v>
      </c>
      <c r="G1071" s="135" t="s">
        <v>345</v>
      </c>
      <c r="H1071" s="136">
        <v>117.2</v>
      </c>
      <c r="I1071" s="137"/>
      <c r="J1071" s="138">
        <f>ROUND(I1071*H1071,2)</f>
        <v>0</v>
      </c>
      <c r="K1071" s="134" t="s">
        <v>19</v>
      </c>
      <c r="L1071" s="33"/>
      <c r="M1071" s="139" t="s">
        <v>19</v>
      </c>
      <c r="N1071" s="140" t="s">
        <v>40</v>
      </c>
      <c r="P1071" s="141">
        <f>O1071*H1071</f>
        <v>0</v>
      </c>
      <c r="Q1071" s="141">
        <v>9.5E-4</v>
      </c>
      <c r="R1071" s="141">
        <f>Q1071*H1071</f>
        <v>0.11134000000000001</v>
      </c>
      <c r="S1071" s="141">
        <v>0</v>
      </c>
      <c r="T1071" s="142">
        <f>S1071*H1071</f>
        <v>0</v>
      </c>
      <c r="AR1071" s="143" t="s">
        <v>303</v>
      </c>
      <c r="AT1071" s="143" t="s">
        <v>186</v>
      </c>
      <c r="AU1071" s="143" t="s">
        <v>78</v>
      </c>
      <c r="AY1071" s="18" t="s">
        <v>184</v>
      </c>
      <c r="BE1071" s="144">
        <f>IF(N1071="základní",J1071,0)</f>
        <v>0</v>
      </c>
      <c r="BF1071" s="144">
        <f>IF(N1071="snížená",J1071,0)</f>
        <v>0</v>
      </c>
      <c r="BG1071" s="144">
        <f>IF(N1071="zákl. přenesená",J1071,0)</f>
        <v>0</v>
      </c>
      <c r="BH1071" s="144">
        <f>IF(N1071="sníž. přenesená",J1071,0)</f>
        <v>0</v>
      </c>
      <c r="BI1071" s="144">
        <f>IF(N1071="nulová",J1071,0)</f>
        <v>0</v>
      </c>
      <c r="BJ1071" s="18" t="s">
        <v>76</v>
      </c>
      <c r="BK1071" s="144">
        <f>ROUND(I1071*H1071,2)</f>
        <v>0</v>
      </c>
      <c r="BL1071" s="18" t="s">
        <v>303</v>
      </c>
      <c r="BM1071" s="143" t="s">
        <v>1478</v>
      </c>
    </row>
    <row r="1072" spans="2:65" s="1" customFormat="1" ht="29.25">
      <c r="B1072" s="33"/>
      <c r="D1072" s="145" t="s">
        <v>193</v>
      </c>
      <c r="F1072" s="146" t="s">
        <v>1479</v>
      </c>
      <c r="I1072" s="147"/>
      <c r="L1072" s="33"/>
      <c r="M1072" s="148"/>
      <c r="T1072" s="54"/>
      <c r="AT1072" s="18" t="s">
        <v>193</v>
      </c>
      <c r="AU1072" s="18" t="s">
        <v>78</v>
      </c>
    </row>
    <row r="1073" spans="2:65" s="12" customFormat="1">
      <c r="B1073" s="151"/>
      <c r="D1073" s="145" t="s">
        <v>197</v>
      </c>
      <c r="E1073" s="152" t="s">
        <v>19</v>
      </c>
      <c r="F1073" s="153" t="s">
        <v>1480</v>
      </c>
      <c r="H1073" s="154">
        <v>56.3</v>
      </c>
      <c r="I1073" s="155"/>
      <c r="L1073" s="151"/>
      <c r="M1073" s="156"/>
      <c r="T1073" s="157"/>
      <c r="AT1073" s="152" t="s">
        <v>197</v>
      </c>
      <c r="AU1073" s="152" t="s">
        <v>78</v>
      </c>
      <c r="AV1073" s="12" t="s">
        <v>78</v>
      </c>
      <c r="AW1073" s="12" t="s">
        <v>31</v>
      </c>
      <c r="AX1073" s="12" t="s">
        <v>69</v>
      </c>
      <c r="AY1073" s="152" t="s">
        <v>184</v>
      </c>
    </row>
    <row r="1074" spans="2:65" s="12" customFormat="1">
      <c r="B1074" s="151"/>
      <c r="D1074" s="145" t="s">
        <v>197</v>
      </c>
      <c r="E1074" s="152" t="s">
        <v>19</v>
      </c>
      <c r="F1074" s="153" t="s">
        <v>1481</v>
      </c>
      <c r="H1074" s="154">
        <v>43.2</v>
      </c>
      <c r="I1074" s="155"/>
      <c r="L1074" s="151"/>
      <c r="M1074" s="156"/>
      <c r="T1074" s="157"/>
      <c r="AT1074" s="152" t="s">
        <v>197</v>
      </c>
      <c r="AU1074" s="152" t="s">
        <v>78</v>
      </c>
      <c r="AV1074" s="12" t="s">
        <v>78</v>
      </c>
      <c r="AW1074" s="12" t="s">
        <v>31</v>
      </c>
      <c r="AX1074" s="12" t="s">
        <v>69</v>
      </c>
      <c r="AY1074" s="152" t="s">
        <v>184</v>
      </c>
    </row>
    <row r="1075" spans="2:65" s="12" customFormat="1">
      <c r="B1075" s="151"/>
      <c r="D1075" s="145" t="s">
        <v>197</v>
      </c>
      <c r="E1075" s="152" t="s">
        <v>19</v>
      </c>
      <c r="F1075" s="153" t="s">
        <v>1482</v>
      </c>
      <c r="H1075" s="154">
        <v>17.7</v>
      </c>
      <c r="I1075" s="155"/>
      <c r="L1075" s="151"/>
      <c r="M1075" s="156"/>
      <c r="T1075" s="157"/>
      <c r="AT1075" s="152" t="s">
        <v>197</v>
      </c>
      <c r="AU1075" s="152" t="s">
        <v>78</v>
      </c>
      <c r="AV1075" s="12" t="s">
        <v>78</v>
      </c>
      <c r="AW1075" s="12" t="s">
        <v>31</v>
      </c>
      <c r="AX1075" s="12" t="s">
        <v>69</v>
      </c>
      <c r="AY1075" s="152" t="s">
        <v>184</v>
      </c>
    </row>
    <row r="1076" spans="2:65" s="13" customFormat="1">
      <c r="B1076" s="158"/>
      <c r="D1076" s="145" t="s">
        <v>197</v>
      </c>
      <c r="E1076" s="159" t="s">
        <v>19</v>
      </c>
      <c r="F1076" s="160" t="s">
        <v>205</v>
      </c>
      <c r="H1076" s="161">
        <v>117.2</v>
      </c>
      <c r="I1076" s="162"/>
      <c r="L1076" s="158"/>
      <c r="M1076" s="163"/>
      <c r="T1076" s="164"/>
      <c r="AT1076" s="159" t="s">
        <v>197</v>
      </c>
      <c r="AU1076" s="159" t="s">
        <v>78</v>
      </c>
      <c r="AV1076" s="13" t="s">
        <v>191</v>
      </c>
      <c r="AW1076" s="13" t="s">
        <v>31</v>
      </c>
      <c r="AX1076" s="13" t="s">
        <v>76</v>
      </c>
      <c r="AY1076" s="159" t="s">
        <v>184</v>
      </c>
    </row>
    <row r="1077" spans="2:65" s="1" customFormat="1" ht="24.2" customHeight="1">
      <c r="B1077" s="33"/>
      <c r="C1077" s="132" t="s">
        <v>1483</v>
      </c>
      <c r="D1077" s="132" t="s">
        <v>186</v>
      </c>
      <c r="E1077" s="133" t="s">
        <v>1484</v>
      </c>
      <c r="F1077" s="134" t="s">
        <v>1485</v>
      </c>
      <c r="G1077" s="135" t="s">
        <v>313</v>
      </c>
      <c r="H1077" s="136">
        <v>2.2130000000000001</v>
      </c>
      <c r="I1077" s="137"/>
      <c r="J1077" s="138">
        <f>ROUND(I1077*H1077,2)</f>
        <v>0</v>
      </c>
      <c r="K1077" s="134" t="s">
        <v>190</v>
      </c>
      <c r="L1077" s="33"/>
      <c r="M1077" s="139" t="s">
        <v>19</v>
      </c>
      <c r="N1077" s="140" t="s">
        <v>40</v>
      </c>
      <c r="P1077" s="141">
        <f>O1077*H1077</f>
        <v>0</v>
      </c>
      <c r="Q1077" s="141">
        <v>0</v>
      </c>
      <c r="R1077" s="141">
        <f>Q1077*H1077</f>
        <v>0</v>
      </c>
      <c r="S1077" s="141">
        <v>0</v>
      </c>
      <c r="T1077" s="142">
        <f>S1077*H1077</f>
        <v>0</v>
      </c>
      <c r="AR1077" s="143" t="s">
        <v>303</v>
      </c>
      <c r="AT1077" s="143" t="s">
        <v>186</v>
      </c>
      <c r="AU1077" s="143" t="s">
        <v>78</v>
      </c>
      <c r="AY1077" s="18" t="s">
        <v>184</v>
      </c>
      <c r="BE1077" s="144">
        <f>IF(N1077="základní",J1077,0)</f>
        <v>0</v>
      </c>
      <c r="BF1077" s="144">
        <f>IF(N1077="snížená",J1077,0)</f>
        <v>0</v>
      </c>
      <c r="BG1077" s="144">
        <f>IF(N1077="zákl. přenesená",J1077,0)</f>
        <v>0</v>
      </c>
      <c r="BH1077" s="144">
        <f>IF(N1077="sníž. přenesená",J1077,0)</f>
        <v>0</v>
      </c>
      <c r="BI1077" s="144">
        <f>IF(N1077="nulová",J1077,0)</f>
        <v>0</v>
      </c>
      <c r="BJ1077" s="18" t="s">
        <v>76</v>
      </c>
      <c r="BK1077" s="144">
        <f>ROUND(I1077*H1077,2)</f>
        <v>0</v>
      </c>
      <c r="BL1077" s="18" t="s">
        <v>303</v>
      </c>
      <c r="BM1077" s="143" t="s">
        <v>1486</v>
      </c>
    </row>
    <row r="1078" spans="2:65" s="1" customFormat="1" ht="39">
      <c r="B1078" s="33"/>
      <c r="D1078" s="145" t="s">
        <v>193</v>
      </c>
      <c r="F1078" s="146" t="s">
        <v>1487</v>
      </c>
      <c r="I1078" s="147"/>
      <c r="L1078" s="33"/>
      <c r="M1078" s="148"/>
      <c r="T1078" s="54"/>
      <c r="AT1078" s="18" t="s">
        <v>193</v>
      </c>
      <c r="AU1078" s="18" t="s">
        <v>78</v>
      </c>
    </row>
    <row r="1079" spans="2:65" s="1" customFormat="1">
      <c r="B1079" s="33"/>
      <c r="D1079" s="149" t="s">
        <v>195</v>
      </c>
      <c r="F1079" s="150" t="s">
        <v>1488</v>
      </c>
      <c r="I1079" s="147"/>
      <c r="L1079" s="33"/>
      <c r="M1079" s="148"/>
      <c r="T1079" s="54"/>
      <c r="AT1079" s="18" t="s">
        <v>195</v>
      </c>
      <c r="AU1079" s="18" t="s">
        <v>78</v>
      </c>
    </row>
    <row r="1080" spans="2:65" s="11" customFormat="1" ht="22.9" customHeight="1">
      <c r="B1080" s="120"/>
      <c r="D1080" s="121" t="s">
        <v>68</v>
      </c>
      <c r="E1080" s="130" t="s">
        <v>1489</v>
      </c>
      <c r="F1080" s="130" t="s">
        <v>1490</v>
      </c>
      <c r="I1080" s="123"/>
      <c r="J1080" s="131">
        <f>BK1080</f>
        <v>0</v>
      </c>
      <c r="L1080" s="120"/>
      <c r="M1080" s="125"/>
      <c r="P1080" s="126">
        <f>SUM(P1081:P1107)</f>
        <v>0</v>
      </c>
      <c r="R1080" s="126">
        <f>SUM(R1081:R1107)</f>
        <v>0.2274542</v>
      </c>
      <c r="T1080" s="127">
        <f>SUM(T1081:T1107)</f>
        <v>0</v>
      </c>
      <c r="AR1080" s="121" t="s">
        <v>191</v>
      </c>
      <c r="AT1080" s="128" t="s">
        <v>68</v>
      </c>
      <c r="AU1080" s="128" t="s">
        <v>76</v>
      </c>
      <c r="AY1080" s="121" t="s">
        <v>184</v>
      </c>
      <c r="BK1080" s="129">
        <f>SUM(BK1081:BK1107)</f>
        <v>0</v>
      </c>
    </row>
    <row r="1081" spans="2:65" s="1" customFormat="1" ht="24.2" customHeight="1">
      <c r="B1081" s="33"/>
      <c r="C1081" s="132" t="s">
        <v>1491</v>
      </c>
      <c r="D1081" s="132" t="s">
        <v>186</v>
      </c>
      <c r="E1081" s="133" t="s">
        <v>1492</v>
      </c>
      <c r="F1081" s="134" t="s">
        <v>1493</v>
      </c>
      <c r="G1081" s="135" t="s">
        <v>345</v>
      </c>
      <c r="H1081" s="136">
        <v>6.54</v>
      </c>
      <c r="I1081" s="137"/>
      <c r="J1081" s="138">
        <f>ROUND(I1081*H1081,2)</f>
        <v>0</v>
      </c>
      <c r="K1081" s="134" t="s">
        <v>190</v>
      </c>
      <c r="L1081" s="33"/>
      <c r="M1081" s="139" t="s">
        <v>19</v>
      </c>
      <c r="N1081" s="140" t="s">
        <v>40</v>
      </c>
      <c r="P1081" s="141">
        <f>O1081*H1081</f>
        <v>0</v>
      </c>
      <c r="Q1081" s="141">
        <v>5.8300000000000001E-3</v>
      </c>
      <c r="R1081" s="141">
        <f>Q1081*H1081</f>
        <v>3.8128200000000001E-2</v>
      </c>
      <c r="S1081" s="141">
        <v>0</v>
      </c>
      <c r="T1081" s="142">
        <f>S1081*H1081</f>
        <v>0</v>
      </c>
      <c r="AR1081" s="143" t="s">
        <v>1197</v>
      </c>
      <c r="AT1081" s="143" t="s">
        <v>186</v>
      </c>
      <c r="AU1081" s="143" t="s">
        <v>78</v>
      </c>
      <c r="AY1081" s="18" t="s">
        <v>184</v>
      </c>
      <c r="BE1081" s="144">
        <f>IF(N1081="základní",J1081,0)</f>
        <v>0</v>
      </c>
      <c r="BF1081" s="144">
        <f>IF(N1081="snížená",J1081,0)</f>
        <v>0</v>
      </c>
      <c r="BG1081" s="144">
        <f>IF(N1081="zákl. přenesená",J1081,0)</f>
        <v>0</v>
      </c>
      <c r="BH1081" s="144">
        <f>IF(N1081="sníž. přenesená",J1081,0)</f>
        <v>0</v>
      </c>
      <c r="BI1081" s="144">
        <f>IF(N1081="nulová",J1081,0)</f>
        <v>0</v>
      </c>
      <c r="BJ1081" s="18" t="s">
        <v>76</v>
      </c>
      <c r="BK1081" s="144">
        <f>ROUND(I1081*H1081,2)</f>
        <v>0</v>
      </c>
      <c r="BL1081" s="18" t="s">
        <v>1197</v>
      </c>
      <c r="BM1081" s="143" t="s">
        <v>1494</v>
      </c>
    </row>
    <row r="1082" spans="2:65" s="1" customFormat="1" ht="29.25">
      <c r="B1082" s="33"/>
      <c r="D1082" s="145" t="s">
        <v>193</v>
      </c>
      <c r="F1082" s="146" t="s">
        <v>1495</v>
      </c>
      <c r="I1082" s="147"/>
      <c r="L1082" s="33"/>
      <c r="M1082" s="148"/>
      <c r="T1082" s="54"/>
      <c r="AT1082" s="18" t="s">
        <v>193</v>
      </c>
      <c r="AU1082" s="18" t="s">
        <v>78</v>
      </c>
    </row>
    <row r="1083" spans="2:65" s="1" customFormat="1">
      <c r="B1083" s="33"/>
      <c r="D1083" s="149" t="s">
        <v>195</v>
      </c>
      <c r="F1083" s="150" t="s">
        <v>1496</v>
      </c>
      <c r="I1083" s="147"/>
      <c r="L1083" s="33"/>
      <c r="M1083" s="148"/>
      <c r="T1083" s="54"/>
      <c r="AT1083" s="18" t="s">
        <v>195</v>
      </c>
      <c r="AU1083" s="18" t="s">
        <v>78</v>
      </c>
    </row>
    <row r="1084" spans="2:65" s="12" customFormat="1">
      <c r="B1084" s="151"/>
      <c r="D1084" s="145" t="s">
        <v>197</v>
      </c>
      <c r="E1084" s="152" t="s">
        <v>19</v>
      </c>
      <c r="F1084" s="153" t="s">
        <v>1497</v>
      </c>
      <c r="H1084" s="154">
        <v>6.54</v>
      </c>
      <c r="I1084" s="155"/>
      <c r="L1084" s="151"/>
      <c r="M1084" s="156"/>
      <c r="T1084" s="157"/>
      <c r="AT1084" s="152" t="s">
        <v>197</v>
      </c>
      <c r="AU1084" s="152" t="s">
        <v>78</v>
      </c>
      <c r="AV1084" s="12" t="s">
        <v>78</v>
      </c>
      <c r="AW1084" s="12" t="s">
        <v>31</v>
      </c>
      <c r="AX1084" s="12" t="s">
        <v>76</v>
      </c>
      <c r="AY1084" s="152" t="s">
        <v>184</v>
      </c>
    </row>
    <row r="1085" spans="2:65" s="1" customFormat="1" ht="24.2" customHeight="1">
      <c r="B1085" s="33"/>
      <c r="C1085" s="132" t="s">
        <v>1498</v>
      </c>
      <c r="D1085" s="132" t="s">
        <v>186</v>
      </c>
      <c r="E1085" s="133" t="s">
        <v>1499</v>
      </c>
      <c r="F1085" s="134" t="s">
        <v>1500</v>
      </c>
      <c r="G1085" s="135" t="s">
        <v>328</v>
      </c>
      <c r="H1085" s="136">
        <v>29.4</v>
      </c>
      <c r="I1085" s="137"/>
      <c r="J1085" s="138">
        <f>ROUND(I1085*H1085,2)</f>
        <v>0</v>
      </c>
      <c r="K1085" s="134" t="s">
        <v>190</v>
      </c>
      <c r="L1085" s="33"/>
      <c r="M1085" s="139" t="s">
        <v>19</v>
      </c>
      <c r="N1085" s="140" t="s">
        <v>40</v>
      </c>
      <c r="P1085" s="141">
        <f>O1085*H1085</f>
        <v>0</v>
      </c>
      <c r="Q1085" s="141">
        <v>3.47E-3</v>
      </c>
      <c r="R1085" s="141">
        <f>Q1085*H1085</f>
        <v>0.102018</v>
      </c>
      <c r="S1085" s="141">
        <v>0</v>
      </c>
      <c r="T1085" s="142">
        <f>S1085*H1085</f>
        <v>0</v>
      </c>
      <c r="AR1085" s="143" t="s">
        <v>1197</v>
      </c>
      <c r="AT1085" s="143" t="s">
        <v>186</v>
      </c>
      <c r="AU1085" s="143" t="s">
        <v>78</v>
      </c>
      <c r="AY1085" s="18" t="s">
        <v>184</v>
      </c>
      <c r="BE1085" s="144">
        <f>IF(N1085="základní",J1085,0)</f>
        <v>0</v>
      </c>
      <c r="BF1085" s="144">
        <f>IF(N1085="snížená",J1085,0)</f>
        <v>0</v>
      </c>
      <c r="BG1085" s="144">
        <f>IF(N1085="zákl. přenesená",J1085,0)</f>
        <v>0</v>
      </c>
      <c r="BH1085" s="144">
        <f>IF(N1085="sníž. přenesená",J1085,0)</f>
        <v>0</v>
      </c>
      <c r="BI1085" s="144">
        <f>IF(N1085="nulová",J1085,0)</f>
        <v>0</v>
      </c>
      <c r="BJ1085" s="18" t="s">
        <v>76</v>
      </c>
      <c r="BK1085" s="144">
        <f>ROUND(I1085*H1085,2)</f>
        <v>0</v>
      </c>
      <c r="BL1085" s="18" t="s">
        <v>1197</v>
      </c>
      <c r="BM1085" s="143" t="s">
        <v>1501</v>
      </c>
    </row>
    <row r="1086" spans="2:65" s="1" customFormat="1" ht="19.5">
      <c r="B1086" s="33"/>
      <c r="D1086" s="145" t="s">
        <v>193</v>
      </c>
      <c r="F1086" s="146" t="s">
        <v>1502</v>
      </c>
      <c r="I1086" s="147"/>
      <c r="L1086" s="33"/>
      <c r="M1086" s="148"/>
      <c r="T1086" s="54"/>
      <c r="AT1086" s="18" t="s">
        <v>193</v>
      </c>
      <c r="AU1086" s="18" t="s">
        <v>78</v>
      </c>
    </row>
    <row r="1087" spans="2:65" s="1" customFormat="1">
      <c r="B1087" s="33"/>
      <c r="D1087" s="149" t="s">
        <v>195</v>
      </c>
      <c r="F1087" s="150" t="s">
        <v>1503</v>
      </c>
      <c r="I1087" s="147"/>
      <c r="L1087" s="33"/>
      <c r="M1087" s="148"/>
      <c r="T1087" s="54"/>
      <c r="AT1087" s="18" t="s">
        <v>195</v>
      </c>
      <c r="AU1087" s="18" t="s">
        <v>78</v>
      </c>
    </row>
    <row r="1088" spans="2:65" s="12" customFormat="1">
      <c r="B1088" s="151"/>
      <c r="D1088" s="145" t="s">
        <v>197</v>
      </c>
      <c r="E1088" s="152" t="s">
        <v>19</v>
      </c>
      <c r="F1088" s="153" t="s">
        <v>1504</v>
      </c>
      <c r="H1088" s="154">
        <v>29.4</v>
      </c>
      <c r="I1088" s="155"/>
      <c r="L1088" s="151"/>
      <c r="M1088" s="156"/>
      <c r="T1088" s="157"/>
      <c r="AT1088" s="152" t="s">
        <v>197</v>
      </c>
      <c r="AU1088" s="152" t="s">
        <v>78</v>
      </c>
      <c r="AV1088" s="12" t="s">
        <v>78</v>
      </c>
      <c r="AW1088" s="12" t="s">
        <v>31</v>
      </c>
      <c r="AX1088" s="12" t="s">
        <v>76</v>
      </c>
      <c r="AY1088" s="152" t="s">
        <v>184</v>
      </c>
    </row>
    <row r="1089" spans="2:65" s="1" customFormat="1" ht="24.2" customHeight="1">
      <c r="B1089" s="33"/>
      <c r="C1089" s="132" t="s">
        <v>1505</v>
      </c>
      <c r="D1089" s="132" t="s">
        <v>186</v>
      </c>
      <c r="E1089" s="133" t="s">
        <v>1506</v>
      </c>
      <c r="F1089" s="134" t="s">
        <v>1507</v>
      </c>
      <c r="G1089" s="135" t="s">
        <v>328</v>
      </c>
      <c r="H1089" s="136">
        <v>19</v>
      </c>
      <c r="I1089" s="137"/>
      <c r="J1089" s="138">
        <f>ROUND(I1089*H1089,2)</f>
        <v>0</v>
      </c>
      <c r="K1089" s="134" t="s">
        <v>190</v>
      </c>
      <c r="L1089" s="33"/>
      <c r="M1089" s="139" t="s">
        <v>19</v>
      </c>
      <c r="N1089" s="140" t="s">
        <v>40</v>
      </c>
      <c r="P1089" s="141">
        <f>O1089*H1089</f>
        <v>0</v>
      </c>
      <c r="Q1089" s="141">
        <v>2.2200000000000002E-3</v>
      </c>
      <c r="R1089" s="141">
        <f>Q1089*H1089</f>
        <v>4.2180000000000002E-2</v>
      </c>
      <c r="S1089" s="141">
        <v>0</v>
      </c>
      <c r="T1089" s="142">
        <f>S1089*H1089</f>
        <v>0</v>
      </c>
      <c r="AR1089" s="143" t="s">
        <v>303</v>
      </c>
      <c r="AT1089" s="143" t="s">
        <v>186</v>
      </c>
      <c r="AU1089" s="143" t="s">
        <v>78</v>
      </c>
      <c r="AY1089" s="18" t="s">
        <v>184</v>
      </c>
      <c r="BE1089" s="144">
        <f>IF(N1089="základní",J1089,0)</f>
        <v>0</v>
      </c>
      <c r="BF1089" s="144">
        <f>IF(N1089="snížená",J1089,0)</f>
        <v>0</v>
      </c>
      <c r="BG1089" s="144">
        <f>IF(N1089="zákl. přenesená",J1089,0)</f>
        <v>0</v>
      </c>
      <c r="BH1089" s="144">
        <f>IF(N1089="sníž. přenesená",J1089,0)</f>
        <v>0</v>
      </c>
      <c r="BI1089" s="144">
        <f>IF(N1089="nulová",J1089,0)</f>
        <v>0</v>
      </c>
      <c r="BJ1089" s="18" t="s">
        <v>76</v>
      </c>
      <c r="BK1089" s="144">
        <f>ROUND(I1089*H1089,2)</f>
        <v>0</v>
      </c>
      <c r="BL1089" s="18" t="s">
        <v>303</v>
      </c>
      <c r="BM1089" s="143" t="s">
        <v>1508</v>
      </c>
    </row>
    <row r="1090" spans="2:65" s="1" customFormat="1" ht="19.5">
      <c r="B1090" s="33"/>
      <c r="D1090" s="145" t="s">
        <v>193</v>
      </c>
      <c r="F1090" s="146" t="s">
        <v>1509</v>
      </c>
      <c r="I1090" s="147"/>
      <c r="L1090" s="33"/>
      <c r="M1090" s="148"/>
      <c r="T1090" s="54"/>
      <c r="AT1090" s="18" t="s">
        <v>193</v>
      </c>
      <c r="AU1090" s="18" t="s">
        <v>78</v>
      </c>
    </row>
    <row r="1091" spans="2:65" s="1" customFormat="1">
      <c r="B1091" s="33"/>
      <c r="D1091" s="149" t="s">
        <v>195</v>
      </c>
      <c r="F1091" s="150" t="s">
        <v>1510</v>
      </c>
      <c r="I1091" s="147"/>
      <c r="L1091" s="33"/>
      <c r="M1091" s="148"/>
      <c r="T1091" s="54"/>
      <c r="AT1091" s="18" t="s">
        <v>195</v>
      </c>
      <c r="AU1091" s="18" t="s">
        <v>78</v>
      </c>
    </row>
    <row r="1092" spans="2:65" s="12" customFormat="1">
      <c r="B1092" s="151"/>
      <c r="D1092" s="145" t="s">
        <v>197</v>
      </c>
      <c r="E1092" s="152" t="s">
        <v>19</v>
      </c>
      <c r="F1092" s="153" t="s">
        <v>1511</v>
      </c>
      <c r="H1092" s="154">
        <v>19</v>
      </c>
      <c r="I1092" s="155"/>
      <c r="L1092" s="151"/>
      <c r="M1092" s="156"/>
      <c r="T1092" s="157"/>
      <c r="AT1092" s="152" t="s">
        <v>197</v>
      </c>
      <c r="AU1092" s="152" t="s">
        <v>78</v>
      </c>
      <c r="AV1092" s="12" t="s">
        <v>78</v>
      </c>
      <c r="AW1092" s="12" t="s">
        <v>31</v>
      </c>
      <c r="AX1092" s="12" t="s">
        <v>69</v>
      </c>
      <c r="AY1092" s="152" t="s">
        <v>184</v>
      </c>
    </row>
    <row r="1093" spans="2:65" s="1" customFormat="1" ht="24.2" customHeight="1">
      <c r="B1093" s="33"/>
      <c r="C1093" s="132" t="s">
        <v>1512</v>
      </c>
      <c r="D1093" s="132" t="s">
        <v>186</v>
      </c>
      <c r="E1093" s="133" t="s">
        <v>1513</v>
      </c>
      <c r="F1093" s="134" t="s">
        <v>1514</v>
      </c>
      <c r="G1093" s="135" t="s">
        <v>328</v>
      </c>
      <c r="H1093" s="136">
        <v>12.2</v>
      </c>
      <c r="I1093" s="137"/>
      <c r="J1093" s="138">
        <f>ROUND(I1093*H1093,2)</f>
        <v>0</v>
      </c>
      <c r="K1093" s="134" t="s">
        <v>190</v>
      </c>
      <c r="L1093" s="33"/>
      <c r="M1093" s="139" t="s">
        <v>19</v>
      </c>
      <c r="N1093" s="140" t="s">
        <v>40</v>
      </c>
      <c r="P1093" s="141">
        <f>O1093*H1093</f>
        <v>0</v>
      </c>
      <c r="Q1093" s="141">
        <v>1.6900000000000001E-3</v>
      </c>
      <c r="R1093" s="141">
        <f>Q1093*H1093</f>
        <v>2.0618000000000001E-2</v>
      </c>
      <c r="S1093" s="141">
        <v>0</v>
      </c>
      <c r="T1093" s="142">
        <f>S1093*H1093</f>
        <v>0</v>
      </c>
      <c r="AR1093" s="143" t="s">
        <v>303</v>
      </c>
      <c r="AT1093" s="143" t="s">
        <v>186</v>
      </c>
      <c r="AU1093" s="143" t="s">
        <v>78</v>
      </c>
      <c r="AY1093" s="18" t="s">
        <v>184</v>
      </c>
      <c r="BE1093" s="144">
        <f>IF(N1093="základní",J1093,0)</f>
        <v>0</v>
      </c>
      <c r="BF1093" s="144">
        <f>IF(N1093="snížená",J1093,0)</f>
        <v>0</v>
      </c>
      <c r="BG1093" s="144">
        <f>IF(N1093="zákl. přenesená",J1093,0)</f>
        <v>0</v>
      </c>
      <c r="BH1093" s="144">
        <f>IF(N1093="sníž. přenesená",J1093,0)</f>
        <v>0</v>
      </c>
      <c r="BI1093" s="144">
        <f>IF(N1093="nulová",J1093,0)</f>
        <v>0</v>
      </c>
      <c r="BJ1093" s="18" t="s">
        <v>76</v>
      </c>
      <c r="BK1093" s="144">
        <f>ROUND(I1093*H1093,2)</f>
        <v>0</v>
      </c>
      <c r="BL1093" s="18" t="s">
        <v>303</v>
      </c>
      <c r="BM1093" s="143" t="s">
        <v>1515</v>
      </c>
    </row>
    <row r="1094" spans="2:65" s="1" customFormat="1" ht="19.5">
      <c r="B1094" s="33"/>
      <c r="D1094" s="145" t="s">
        <v>193</v>
      </c>
      <c r="F1094" s="146" t="s">
        <v>1516</v>
      </c>
      <c r="I1094" s="147"/>
      <c r="L1094" s="33"/>
      <c r="M1094" s="148"/>
      <c r="T1094" s="54"/>
      <c r="AT1094" s="18" t="s">
        <v>193</v>
      </c>
      <c r="AU1094" s="18" t="s">
        <v>78</v>
      </c>
    </row>
    <row r="1095" spans="2:65" s="1" customFormat="1">
      <c r="B1095" s="33"/>
      <c r="D1095" s="149" t="s">
        <v>195</v>
      </c>
      <c r="F1095" s="150" t="s">
        <v>1517</v>
      </c>
      <c r="I1095" s="147"/>
      <c r="L1095" s="33"/>
      <c r="M1095" s="148"/>
      <c r="T1095" s="54"/>
      <c r="AT1095" s="18" t="s">
        <v>195</v>
      </c>
      <c r="AU1095" s="18" t="s">
        <v>78</v>
      </c>
    </row>
    <row r="1096" spans="2:65" s="12" customFormat="1">
      <c r="B1096" s="151"/>
      <c r="D1096" s="145" t="s">
        <v>197</v>
      </c>
      <c r="E1096" s="152" t="s">
        <v>19</v>
      </c>
      <c r="F1096" s="153" t="s">
        <v>1518</v>
      </c>
      <c r="H1096" s="154">
        <v>12.2</v>
      </c>
      <c r="I1096" s="155"/>
      <c r="L1096" s="151"/>
      <c r="M1096" s="156"/>
      <c r="T1096" s="157"/>
      <c r="AT1096" s="152" t="s">
        <v>197</v>
      </c>
      <c r="AU1096" s="152" t="s">
        <v>78</v>
      </c>
      <c r="AV1096" s="12" t="s">
        <v>78</v>
      </c>
      <c r="AW1096" s="12" t="s">
        <v>31</v>
      </c>
      <c r="AX1096" s="12" t="s">
        <v>69</v>
      </c>
      <c r="AY1096" s="152" t="s">
        <v>184</v>
      </c>
    </row>
    <row r="1097" spans="2:65" s="1" customFormat="1" ht="24.2" customHeight="1">
      <c r="B1097" s="33"/>
      <c r="C1097" s="132" t="s">
        <v>1519</v>
      </c>
      <c r="D1097" s="132" t="s">
        <v>186</v>
      </c>
      <c r="E1097" s="133" t="s">
        <v>1520</v>
      </c>
      <c r="F1097" s="134" t="s">
        <v>1521</v>
      </c>
      <c r="G1097" s="135" t="s">
        <v>509</v>
      </c>
      <c r="H1097" s="136">
        <v>1</v>
      </c>
      <c r="I1097" s="137"/>
      <c r="J1097" s="138">
        <f>ROUND(I1097*H1097,2)</f>
        <v>0</v>
      </c>
      <c r="K1097" s="134" t="s">
        <v>190</v>
      </c>
      <c r="L1097" s="33"/>
      <c r="M1097" s="139" t="s">
        <v>19</v>
      </c>
      <c r="N1097" s="140" t="s">
        <v>40</v>
      </c>
      <c r="P1097" s="141">
        <f>O1097*H1097</f>
        <v>0</v>
      </c>
      <c r="Q1097" s="141">
        <v>3.6000000000000002E-4</v>
      </c>
      <c r="R1097" s="141">
        <f>Q1097*H1097</f>
        <v>3.6000000000000002E-4</v>
      </c>
      <c r="S1097" s="141">
        <v>0</v>
      </c>
      <c r="T1097" s="142">
        <f>S1097*H1097</f>
        <v>0</v>
      </c>
      <c r="AR1097" s="143" t="s">
        <v>303</v>
      </c>
      <c r="AT1097" s="143" t="s">
        <v>186</v>
      </c>
      <c r="AU1097" s="143" t="s">
        <v>78</v>
      </c>
      <c r="AY1097" s="18" t="s">
        <v>184</v>
      </c>
      <c r="BE1097" s="144">
        <f>IF(N1097="základní",J1097,0)</f>
        <v>0</v>
      </c>
      <c r="BF1097" s="144">
        <f>IF(N1097="snížená",J1097,0)</f>
        <v>0</v>
      </c>
      <c r="BG1097" s="144">
        <f>IF(N1097="zákl. přenesená",J1097,0)</f>
        <v>0</v>
      </c>
      <c r="BH1097" s="144">
        <f>IF(N1097="sníž. přenesená",J1097,0)</f>
        <v>0</v>
      </c>
      <c r="BI1097" s="144">
        <f>IF(N1097="nulová",J1097,0)</f>
        <v>0</v>
      </c>
      <c r="BJ1097" s="18" t="s">
        <v>76</v>
      </c>
      <c r="BK1097" s="144">
        <f>ROUND(I1097*H1097,2)</f>
        <v>0</v>
      </c>
      <c r="BL1097" s="18" t="s">
        <v>303</v>
      </c>
      <c r="BM1097" s="143" t="s">
        <v>1522</v>
      </c>
    </row>
    <row r="1098" spans="2:65" s="1" customFormat="1" ht="29.25">
      <c r="B1098" s="33"/>
      <c r="D1098" s="145" t="s">
        <v>193</v>
      </c>
      <c r="F1098" s="146" t="s">
        <v>1523</v>
      </c>
      <c r="I1098" s="147"/>
      <c r="L1098" s="33"/>
      <c r="M1098" s="148"/>
      <c r="T1098" s="54"/>
      <c r="AT1098" s="18" t="s">
        <v>193</v>
      </c>
      <c r="AU1098" s="18" t="s">
        <v>78</v>
      </c>
    </row>
    <row r="1099" spans="2:65" s="1" customFormat="1">
      <c r="B1099" s="33"/>
      <c r="D1099" s="149" t="s">
        <v>195</v>
      </c>
      <c r="F1099" s="150" t="s">
        <v>1524</v>
      </c>
      <c r="I1099" s="147"/>
      <c r="L1099" s="33"/>
      <c r="M1099" s="148"/>
      <c r="T1099" s="54"/>
      <c r="AT1099" s="18" t="s">
        <v>195</v>
      </c>
      <c r="AU1099" s="18" t="s">
        <v>78</v>
      </c>
    </row>
    <row r="1100" spans="2:65" s="12" customFormat="1">
      <c r="B1100" s="151"/>
      <c r="D1100" s="145" t="s">
        <v>197</v>
      </c>
      <c r="E1100" s="152" t="s">
        <v>19</v>
      </c>
      <c r="F1100" s="153" t="s">
        <v>76</v>
      </c>
      <c r="H1100" s="154">
        <v>1</v>
      </c>
      <c r="I1100" s="155"/>
      <c r="L1100" s="151"/>
      <c r="M1100" s="156"/>
      <c r="T1100" s="157"/>
      <c r="AT1100" s="152" t="s">
        <v>197</v>
      </c>
      <c r="AU1100" s="152" t="s">
        <v>78</v>
      </c>
      <c r="AV1100" s="12" t="s">
        <v>78</v>
      </c>
      <c r="AW1100" s="12" t="s">
        <v>31</v>
      </c>
      <c r="AX1100" s="12" t="s">
        <v>69</v>
      </c>
      <c r="AY1100" s="152" t="s">
        <v>184</v>
      </c>
    </row>
    <row r="1101" spans="2:65" s="1" customFormat="1" ht="24.2" customHeight="1">
      <c r="B1101" s="33"/>
      <c r="C1101" s="132" t="s">
        <v>1525</v>
      </c>
      <c r="D1101" s="132" t="s">
        <v>186</v>
      </c>
      <c r="E1101" s="133" t="s">
        <v>1526</v>
      </c>
      <c r="F1101" s="134" t="s">
        <v>1527</v>
      </c>
      <c r="G1101" s="135" t="s">
        <v>328</v>
      </c>
      <c r="H1101" s="136">
        <v>11.5</v>
      </c>
      <c r="I1101" s="137"/>
      <c r="J1101" s="138">
        <f>ROUND(I1101*H1101,2)</f>
        <v>0</v>
      </c>
      <c r="K1101" s="134" t="s">
        <v>190</v>
      </c>
      <c r="L1101" s="33"/>
      <c r="M1101" s="139" t="s">
        <v>19</v>
      </c>
      <c r="N1101" s="140" t="s">
        <v>40</v>
      </c>
      <c r="P1101" s="141">
        <f>O1101*H1101</f>
        <v>0</v>
      </c>
      <c r="Q1101" s="141">
        <v>2.0999999999999999E-3</v>
      </c>
      <c r="R1101" s="141">
        <f>Q1101*H1101</f>
        <v>2.4149999999999998E-2</v>
      </c>
      <c r="S1101" s="141">
        <v>0</v>
      </c>
      <c r="T1101" s="142">
        <f>S1101*H1101</f>
        <v>0</v>
      </c>
      <c r="AR1101" s="143" t="s">
        <v>303</v>
      </c>
      <c r="AT1101" s="143" t="s">
        <v>186</v>
      </c>
      <c r="AU1101" s="143" t="s">
        <v>78</v>
      </c>
      <c r="AY1101" s="18" t="s">
        <v>184</v>
      </c>
      <c r="BE1101" s="144">
        <f>IF(N1101="základní",J1101,0)</f>
        <v>0</v>
      </c>
      <c r="BF1101" s="144">
        <f>IF(N1101="snížená",J1101,0)</f>
        <v>0</v>
      </c>
      <c r="BG1101" s="144">
        <f>IF(N1101="zákl. přenesená",J1101,0)</f>
        <v>0</v>
      </c>
      <c r="BH1101" s="144">
        <f>IF(N1101="sníž. přenesená",J1101,0)</f>
        <v>0</v>
      </c>
      <c r="BI1101" s="144">
        <f>IF(N1101="nulová",J1101,0)</f>
        <v>0</v>
      </c>
      <c r="BJ1101" s="18" t="s">
        <v>76</v>
      </c>
      <c r="BK1101" s="144">
        <f>ROUND(I1101*H1101,2)</f>
        <v>0</v>
      </c>
      <c r="BL1101" s="18" t="s">
        <v>303</v>
      </c>
      <c r="BM1101" s="143" t="s">
        <v>1528</v>
      </c>
    </row>
    <row r="1102" spans="2:65" s="1" customFormat="1" ht="19.5">
      <c r="B1102" s="33"/>
      <c r="D1102" s="145" t="s">
        <v>193</v>
      </c>
      <c r="F1102" s="146" t="s">
        <v>1529</v>
      </c>
      <c r="I1102" s="147"/>
      <c r="L1102" s="33"/>
      <c r="M1102" s="148"/>
      <c r="T1102" s="54"/>
      <c r="AT1102" s="18" t="s">
        <v>193</v>
      </c>
      <c r="AU1102" s="18" t="s">
        <v>78</v>
      </c>
    </row>
    <row r="1103" spans="2:65" s="1" customFormat="1">
      <c r="B1103" s="33"/>
      <c r="D1103" s="149" t="s">
        <v>195</v>
      </c>
      <c r="F1103" s="150" t="s">
        <v>1530</v>
      </c>
      <c r="I1103" s="147"/>
      <c r="L1103" s="33"/>
      <c r="M1103" s="148"/>
      <c r="T1103" s="54"/>
      <c r="AT1103" s="18" t="s">
        <v>195</v>
      </c>
      <c r="AU1103" s="18" t="s">
        <v>78</v>
      </c>
    </row>
    <row r="1104" spans="2:65" s="12" customFormat="1">
      <c r="B1104" s="151"/>
      <c r="D1104" s="145" t="s">
        <v>197</v>
      </c>
      <c r="E1104" s="152" t="s">
        <v>19</v>
      </c>
      <c r="F1104" s="153" t="s">
        <v>1531</v>
      </c>
      <c r="H1104" s="154">
        <v>11.5</v>
      </c>
      <c r="I1104" s="155"/>
      <c r="L1104" s="151"/>
      <c r="M1104" s="156"/>
      <c r="T1104" s="157"/>
      <c r="AT1104" s="152" t="s">
        <v>197</v>
      </c>
      <c r="AU1104" s="152" t="s">
        <v>78</v>
      </c>
      <c r="AV1104" s="12" t="s">
        <v>78</v>
      </c>
      <c r="AW1104" s="12" t="s">
        <v>31</v>
      </c>
      <c r="AX1104" s="12" t="s">
        <v>69</v>
      </c>
      <c r="AY1104" s="152" t="s">
        <v>184</v>
      </c>
    </row>
    <row r="1105" spans="2:65" s="1" customFormat="1" ht="24.2" customHeight="1">
      <c r="B1105" s="33"/>
      <c r="C1105" s="132" t="s">
        <v>1532</v>
      </c>
      <c r="D1105" s="132" t="s">
        <v>186</v>
      </c>
      <c r="E1105" s="133" t="s">
        <v>1533</v>
      </c>
      <c r="F1105" s="134" t="s">
        <v>1534</v>
      </c>
      <c r="G1105" s="135" t="s">
        <v>313</v>
      </c>
      <c r="H1105" s="136">
        <v>8.6999999999999994E-2</v>
      </c>
      <c r="I1105" s="137"/>
      <c r="J1105" s="138">
        <f>ROUND(I1105*H1105,2)</f>
        <v>0</v>
      </c>
      <c r="K1105" s="134" t="s">
        <v>190</v>
      </c>
      <c r="L1105" s="33"/>
      <c r="M1105" s="139" t="s">
        <v>19</v>
      </c>
      <c r="N1105" s="140" t="s">
        <v>40</v>
      </c>
      <c r="P1105" s="141">
        <f>O1105*H1105</f>
        <v>0</v>
      </c>
      <c r="Q1105" s="141">
        <v>0</v>
      </c>
      <c r="R1105" s="141">
        <f>Q1105*H1105</f>
        <v>0</v>
      </c>
      <c r="S1105" s="141">
        <v>0</v>
      </c>
      <c r="T1105" s="142">
        <f>S1105*H1105</f>
        <v>0</v>
      </c>
      <c r="AR1105" s="143" t="s">
        <v>303</v>
      </c>
      <c r="AT1105" s="143" t="s">
        <v>186</v>
      </c>
      <c r="AU1105" s="143" t="s">
        <v>78</v>
      </c>
      <c r="AY1105" s="18" t="s">
        <v>184</v>
      </c>
      <c r="BE1105" s="144">
        <f>IF(N1105="základní",J1105,0)</f>
        <v>0</v>
      </c>
      <c r="BF1105" s="144">
        <f>IF(N1105="snížená",J1105,0)</f>
        <v>0</v>
      </c>
      <c r="BG1105" s="144">
        <f>IF(N1105="zákl. přenesená",J1105,0)</f>
        <v>0</v>
      </c>
      <c r="BH1105" s="144">
        <f>IF(N1105="sníž. přenesená",J1105,0)</f>
        <v>0</v>
      </c>
      <c r="BI1105" s="144">
        <f>IF(N1105="nulová",J1105,0)</f>
        <v>0</v>
      </c>
      <c r="BJ1105" s="18" t="s">
        <v>76</v>
      </c>
      <c r="BK1105" s="144">
        <f>ROUND(I1105*H1105,2)</f>
        <v>0</v>
      </c>
      <c r="BL1105" s="18" t="s">
        <v>303</v>
      </c>
      <c r="BM1105" s="143" t="s">
        <v>1535</v>
      </c>
    </row>
    <row r="1106" spans="2:65" s="1" customFormat="1" ht="29.25">
      <c r="B1106" s="33"/>
      <c r="D1106" s="145" t="s">
        <v>193</v>
      </c>
      <c r="F1106" s="146" t="s">
        <v>1536</v>
      </c>
      <c r="I1106" s="147"/>
      <c r="L1106" s="33"/>
      <c r="M1106" s="148"/>
      <c r="T1106" s="54"/>
      <c r="AT1106" s="18" t="s">
        <v>193</v>
      </c>
      <c r="AU1106" s="18" t="s">
        <v>78</v>
      </c>
    </row>
    <row r="1107" spans="2:65" s="1" customFormat="1">
      <c r="B1107" s="33"/>
      <c r="D1107" s="149" t="s">
        <v>195</v>
      </c>
      <c r="F1107" s="150" t="s">
        <v>1537</v>
      </c>
      <c r="I1107" s="147"/>
      <c r="L1107" s="33"/>
      <c r="M1107" s="148"/>
      <c r="T1107" s="54"/>
      <c r="AT1107" s="18" t="s">
        <v>195</v>
      </c>
      <c r="AU1107" s="18" t="s">
        <v>78</v>
      </c>
    </row>
    <row r="1108" spans="2:65" s="11" customFormat="1" ht="22.9" customHeight="1">
      <c r="B1108" s="120"/>
      <c r="D1108" s="121" t="s">
        <v>68</v>
      </c>
      <c r="E1108" s="130" t="s">
        <v>1538</v>
      </c>
      <c r="F1108" s="130" t="s">
        <v>1539</v>
      </c>
      <c r="I1108" s="123"/>
      <c r="J1108" s="131">
        <f>BK1108</f>
        <v>0</v>
      </c>
      <c r="L1108" s="120"/>
      <c r="M1108" s="125"/>
      <c r="P1108" s="126">
        <f>SUM(P1109:P1134)</f>
        <v>0</v>
      </c>
      <c r="R1108" s="126">
        <f>SUM(R1109:R1134)</f>
        <v>0.20444000000000001</v>
      </c>
      <c r="T1108" s="127">
        <f>SUM(T1109:T1134)</f>
        <v>0</v>
      </c>
      <c r="AR1108" s="121" t="s">
        <v>78</v>
      </c>
      <c r="AT1108" s="128" t="s">
        <v>68</v>
      </c>
      <c r="AU1108" s="128" t="s">
        <v>76</v>
      </c>
      <c r="AY1108" s="121" t="s">
        <v>184</v>
      </c>
      <c r="BK1108" s="129">
        <f>SUM(BK1109:BK1134)</f>
        <v>0</v>
      </c>
    </row>
    <row r="1109" spans="2:65" s="1" customFormat="1" ht="24.2" customHeight="1">
      <c r="B1109" s="33"/>
      <c r="C1109" s="132" t="s">
        <v>1540</v>
      </c>
      <c r="D1109" s="132" t="s">
        <v>186</v>
      </c>
      <c r="E1109" s="133" t="s">
        <v>1541</v>
      </c>
      <c r="F1109" s="134" t="s">
        <v>1542</v>
      </c>
      <c r="G1109" s="135" t="s">
        <v>509</v>
      </c>
      <c r="H1109" s="136">
        <v>13</v>
      </c>
      <c r="I1109" s="137"/>
      <c r="J1109" s="138">
        <f>ROUND(I1109*H1109,2)</f>
        <v>0</v>
      </c>
      <c r="K1109" s="134" t="s">
        <v>1543</v>
      </c>
      <c r="L1109" s="33"/>
      <c r="M1109" s="139" t="s">
        <v>19</v>
      </c>
      <c r="N1109" s="140" t="s">
        <v>40</v>
      </c>
      <c r="P1109" s="141">
        <f>O1109*H1109</f>
        <v>0</v>
      </c>
      <c r="Q1109" s="141">
        <v>0</v>
      </c>
      <c r="R1109" s="141">
        <f>Q1109*H1109</f>
        <v>0</v>
      </c>
      <c r="S1109" s="141">
        <v>0</v>
      </c>
      <c r="T1109" s="142">
        <f>S1109*H1109</f>
        <v>0</v>
      </c>
      <c r="AR1109" s="143" t="s">
        <v>303</v>
      </c>
      <c r="AT1109" s="143" t="s">
        <v>186</v>
      </c>
      <c r="AU1109" s="143" t="s">
        <v>78</v>
      </c>
      <c r="AY1109" s="18" t="s">
        <v>184</v>
      </c>
      <c r="BE1109" s="144">
        <f>IF(N1109="základní",J1109,0)</f>
        <v>0</v>
      </c>
      <c r="BF1109" s="144">
        <f>IF(N1109="snížená",J1109,0)</f>
        <v>0</v>
      </c>
      <c r="BG1109" s="144">
        <f>IF(N1109="zákl. přenesená",J1109,0)</f>
        <v>0</v>
      </c>
      <c r="BH1109" s="144">
        <f>IF(N1109="sníž. přenesená",J1109,0)</f>
        <v>0</v>
      </c>
      <c r="BI1109" s="144">
        <f>IF(N1109="nulová",J1109,0)</f>
        <v>0</v>
      </c>
      <c r="BJ1109" s="18" t="s">
        <v>76</v>
      </c>
      <c r="BK1109" s="144">
        <f>ROUND(I1109*H1109,2)</f>
        <v>0</v>
      </c>
      <c r="BL1109" s="18" t="s">
        <v>303</v>
      </c>
      <c r="BM1109" s="143" t="s">
        <v>1544</v>
      </c>
    </row>
    <row r="1110" spans="2:65" s="1" customFormat="1" ht="29.25">
      <c r="B1110" s="33"/>
      <c r="D1110" s="145" t="s">
        <v>193</v>
      </c>
      <c r="F1110" s="146" t="s">
        <v>1545</v>
      </c>
      <c r="I1110" s="147"/>
      <c r="L1110" s="33"/>
      <c r="M1110" s="148"/>
      <c r="T1110" s="54"/>
      <c r="AT1110" s="18" t="s">
        <v>193</v>
      </c>
      <c r="AU1110" s="18" t="s">
        <v>78</v>
      </c>
    </row>
    <row r="1111" spans="2:65" s="1" customFormat="1">
      <c r="B1111" s="33"/>
      <c r="D1111" s="149" t="s">
        <v>195</v>
      </c>
      <c r="F1111" s="150" t="s">
        <v>1546</v>
      </c>
      <c r="I1111" s="147"/>
      <c r="L1111" s="33"/>
      <c r="M1111" s="148"/>
      <c r="T1111" s="54"/>
      <c r="AT1111" s="18" t="s">
        <v>195</v>
      </c>
      <c r="AU1111" s="18" t="s">
        <v>78</v>
      </c>
    </row>
    <row r="1112" spans="2:65" s="12" customFormat="1">
      <c r="B1112" s="151"/>
      <c r="D1112" s="145" t="s">
        <v>197</v>
      </c>
      <c r="E1112" s="152" t="s">
        <v>19</v>
      </c>
      <c r="F1112" s="153" t="s">
        <v>1547</v>
      </c>
      <c r="H1112" s="154">
        <v>2</v>
      </c>
      <c r="I1112" s="155"/>
      <c r="L1112" s="151"/>
      <c r="M1112" s="156"/>
      <c r="T1112" s="157"/>
      <c r="AT1112" s="152" t="s">
        <v>197</v>
      </c>
      <c r="AU1112" s="152" t="s">
        <v>78</v>
      </c>
      <c r="AV1112" s="12" t="s">
        <v>78</v>
      </c>
      <c r="AW1112" s="12" t="s">
        <v>31</v>
      </c>
      <c r="AX1112" s="12" t="s">
        <v>69</v>
      </c>
      <c r="AY1112" s="152" t="s">
        <v>184</v>
      </c>
    </row>
    <row r="1113" spans="2:65" s="12" customFormat="1">
      <c r="B1113" s="151"/>
      <c r="D1113" s="145" t="s">
        <v>197</v>
      </c>
      <c r="E1113" s="152" t="s">
        <v>19</v>
      </c>
      <c r="F1113" s="153" t="s">
        <v>1548</v>
      </c>
      <c r="H1113" s="154">
        <v>5</v>
      </c>
      <c r="I1113" s="155"/>
      <c r="L1113" s="151"/>
      <c r="M1113" s="156"/>
      <c r="T1113" s="157"/>
      <c r="AT1113" s="152" t="s">
        <v>197</v>
      </c>
      <c r="AU1113" s="152" t="s">
        <v>78</v>
      </c>
      <c r="AV1113" s="12" t="s">
        <v>78</v>
      </c>
      <c r="AW1113" s="12" t="s">
        <v>31</v>
      </c>
      <c r="AX1113" s="12" t="s">
        <v>69</v>
      </c>
      <c r="AY1113" s="152" t="s">
        <v>184</v>
      </c>
    </row>
    <row r="1114" spans="2:65" s="12" customFormat="1">
      <c r="B1114" s="151"/>
      <c r="D1114" s="145" t="s">
        <v>197</v>
      </c>
      <c r="E1114" s="152" t="s">
        <v>19</v>
      </c>
      <c r="F1114" s="153" t="s">
        <v>1549</v>
      </c>
      <c r="H1114" s="154">
        <v>6</v>
      </c>
      <c r="I1114" s="155"/>
      <c r="L1114" s="151"/>
      <c r="M1114" s="156"/>
      <c r="T1114" s="157"/>
      <c r="AT1114" s="152" t="s">
        <v>197</v>
      </c>
      <c r="AU1114" s="152" t="s">
        <v>78</v>
      </c>
      <c r="AV1114" s="12" t="s">
        <v>78</v>
      </c>
      <c r="AW1114" s="12" t="s">
        <v>31</v>
      </c>
      <c r="AX1114" s="12" t="s">
        <v>69</v>
      </c>
      <c r="AY1114" s="152" t="s">
        <v>184</v>
      </c>
    </row>
    <row r="1115" spans="2:65" s="13" customFormat="1">
      <c r="B1115" s="158"/>
      <c r="D1115" s="145" t="s">
        <v>197</v>
      </c>
      <c r="E1115" s="159" t="s">
        <v>19</v>
      </c>
      <c r="F1115" s="160" t="s">
        <v>205</v>
      </c>
      <c r="H1115" s="161">
        <v>13</v>
      </c>
      <c r="I1115" s="162"/>
      <c r="L1115" s="158"/>
      <c r="M1115" s="163"/>
      <c r="T1115" s="164"/>
      <c r="AT1115" s="159" t="s">
        <v>197</v>
      </c>
      <c r="AU1115" s="159" t="s">
        <v>78</v>
      </c>
      <c r="AV1115" s="13" t="s">
        <v>191</v>
      </c>
      <c r="AW1115" s="13" t="s">
        <v>31</v>
      </c>
      <c r="AX1115" s="13" t="s">
        <v>76</v>
      </c>
      <c r="AY1115" s="159" t="s">
        <v>184</v>
      </c>
    </row>
    <row r="1116" spans="2:65" s="1" customFormat="1" ht="16.5" customHeight="1">
      <c r="B1116" s="33"/>
      <c r="C1116" s="132" t="s">
        <v>1550</v>
      </c>
      <c r="D1116" s="132" t="s">
        <v>186</v>
      </c>
      <c r="E1116" s="133" t="s">
        <v>1551</v>
      </c>
      <c r="F1116" s="134" t="s">
        <v>1552</v>
      </c>
      <c r="G1116" s="135" t="s">
        <v>509</v>
      </c>
      <c r="H1116" s="136">
        <v>1</v>
      </c>
      <c r="I1116" s="137"/>
      <c r="J1116" s="138">
        <f>ROUND(I1116*H1116,2)</f>
        <v>0</v>
      </c>
      <c r="K1116" s="134" t="s">
        <v>190</v>
      </c>
      <c r="L1116" s="33"/>
      <c r="M1116" s="139" t="s">
        <v>19</v>
      </c>
      <c r="N1116" s="140" t="s">
        <v>40</v>
      </c>
      <c r="P1116" s="141">
        <f>O1116*H1116</f>
        <v>0</v>
      </c>
      <c r="Q1116" s="141">
        <v>4.4000000000000002E-4</v>
      </c>
      <c r="R1116" s="141">
        <f>Q1116*H1116</f>
        <v>4.4000000000000002E-4</v>
      </c>
      <c r="S1116" s="141">
        <v>0</v>
      </c>
      <c r="T1116" s="142">
        <f>S1116*H1116</f>
        <v>0</v>
      </c>
      <c r="AR1116" s="143" t="s">
        <v>303</v>
      </c>
      <c r="AT1116" s="143" t="s">
        <v>186</v>
      </c>
      <c r="AU1116" s="143" t="s">
        <v>78</v>
      </c>
      <c r="AY1116" s="18" t="s">
        <v>184</v>
      </c>
      <c r="BE1116" s="144">
        <f>IF(N1116="základní",J1116,0)</f>
        <v>0</v>
      </c>
      <c r="BF1116" s="144">
        <f>IF(N1116="snížená",J1116,0)</f>
        <v>0</v>
      </c>
      <c r="BG1116" s="144">
        <f>IF(N1116="zákl. přenesená",J1116,0)</f>
        <v>0</v>
      </c>
      <c r="BH1116" s="144">
        <f>IF(N1116="sníž. přenesená",J1116,0)</f>
        <v>0</v>
      </c>
      <c r="BI1116" s="144">
        <f>IF(N1116="nulová",J1116,0)</f>
        <v>0</v>
      </c>
      <c r="BJ1116" s="18" t="s">
        <v>76</v>
      </c>
      <c r="BK1116" s="144">
        <f>ROUND(I1116*H1116,2)</f>
        <v>0</v>
      </c>
      <c r="BL1116" s="18" t="s">
        <v>303</v>
      </c>
      <c r="BM1116" s="143" t="s">
        <v>1553</v>
      </c>
    </row>
    <row r="1117" spans="2:65" s="1" customFormat="1" ht="19.5">
      <c r="B1117" s="33"/>
      <c r="D1117" s="145" t="s">
        <v>193</v>
      </c>
      <c r="F1117" s="146" t="s">
        <v>1554</v>
      </c>
      <c r="I1117" s="147"/>
      <c r="L1117" s="33"/>
      <c r="M1117" s="148"/>
      <c r="T1117" s="54"/>
      <c r="AT1117" s="18" t="s">
        <v>193</v>
      </c>
      <c r="AU1117" s="18" t="s">
        <v>78</v>
      </c>
    </row>
    <row r="1118" spans="2:65" s="1" customFormat="1">
      <c r="B1118" s="33"/>
      <c r="D1118" s="149" t="s">
        <v>195</v>
      </c>
      <c r="F1118" s="150" t="s">
        <v>1555</v>
      </c>
      <c r="I1118" s="147"/>
      <c r="L1118" s="33"/>
      <c r="M1118" s="148"/>
      <c r="T1118" s="54"/>
      <c r="AT1118" s="18" t="s">
        <v>195</v>
      </c>
      <c r="AU1118" s="18" t="s">
        <v>78</v>
      </c>
    </row>
    <row r="1119" spans="2:65" s="12" customFormat="1">
      <c r="B1119" s="151"/>
      <c r="D1119" s="145" t="s">
        <v>197</v>
      </c>
      <c r="E1119" s="152" t="s">
        <v>19</v>
      </c>
      <c r="F1119" s="153" t="s">
        <v>1556</v>
      </c>
      <c r="H1119" s="154">
        <v>1</v>
      </c>
      <c r="I1119" s="155"/>
      <c r="L1119" s="151"/>
      <c r="M1119" s="156"/>
      <c r="T1119" s="157"/>
      <c r="AT1119" s="152" t="s">
        <v>197</v>
      </c>
      <c r="AU1119" s="152" t="s">
        <v>78</v>
      </c>
      <c r="AV1119" s="12" t="s">
        <v>78</v>
      </c>
      <c r="AW1119" s="12" t="s">
        <v>31</v>
      </c>
      <c r="AX1119" s="12" t="s">
        <v>76</v>
      </c>
      <c r="AY1119" s="152" t="s">
        <v>184</v>
      </c>
    </row>
    <row r="1120" spans="2:65" s="1" customFormat="1" ht="33" customHeight="1">
      <c r="B1120" s="33"/>
      <c r="C1120" s="171" t="s">
        <v>1557</v>
      </c>
      <c r="D1120" s="171" t="s">
        <v>557</v>
      </c>
      <c r="E1120" s="172" t="s">
        <v>1558</v>
      </c>
      <c r="F1120" s="173" t="s">
        <v>1559</v>
      </c>
      <c r="G1120" s="174" t="s">
        <v>509</v>
      </c>
      <c r="H1120" s="175">
        <v>1</v>
      </c>
      <c r="I1120" s="176"/>
      <c r="J1120" s="177">
        <f>ROUND(I1120*H1120,2)</f>
        <v>0</v>
      </c>
      <c r="K1120" s="173" t="s">
        <v>190</v>
      </c>
      <c r="L1120" s="178"/>
      <c r="M1120" s="179" t="s">
        <v>19</v>
      </c>
      <c r="N1120" s="180" t="s">
        <v>40</v>
      </c>
      <c r="P1120" s="141">
        <f>O1120*H1120</f>
        <v>0</v>
      </c>
      <c r="Q1120" s="141">
        <v>5.1999999999999998E-2</v>
      </c>
      <c r="R1120" s="141">
        <f>Q1120*H1120</f>
        <v>5.1999999999999998E-2</v>
      </c>
      <c r="S1120" s="141">
        <v>0</v>
      </c>
      <c r="T1120" s="142">
        <f>S1120*H1120</f>
        <v>0</v>
      </c>
      <c r="AR1120" s="143" t="s">
        <v>423</v>
      </c>
      <c r="AT1120" s="143" t="s">
        <v>557</v>
      </c>
      <c r="AU1120" s="143" t="s">
        <v>78</v>
      </c>
      <c r="AY1120" s="18" t="s">
        <v>184</v>
      </c>
      <c r="BE1120" s="144">
        <f>IF(N1120="základní",J1120,0)</f>
        <v>0</v>
      </c>
      <c r="BF1120" s="144">
        <f>IF(N1120="snížená",J1120,0)</f>
        <v>0</v>
      </c>
      <c r="BG1120" s="144">
        <f>IF(N1120="zákl. přenesená",J1120,0)</f>
        <v>0</v>
      </c>
      <c r="BH1120" s="144">
        <f>IF(N1120="sníž. přenesená",J1120,0)</f>
        <v>0</v>
      </c>
      <c r="BI1120" s="144">
        <f>IF(N1120="nulová",J1120,0)</f>
        <v>0</v>
      </c>
      <c r="BJ1120" s="18" t="s">
        <v>76</v>
      </c>
      <c r="BK1120" s="144">
        <f>ROUND(I1120*H1120,2)</f>
        <v>0</v>
      </c>
      <c r="BL1120" s="18" t="s">
        <v>303</v>
      </c>
      <c r="BM1120" s="143" t="s">
        <v>1560</v>
      </c>
    </row>
    <row r="1121" spans="2:65" s="1" customFormat="1" ht="19.5">
      <c r="B1121" s="33"/>
      <c r="D1121" s="145" t="s">
        <v>193</v>
      </c>
      <c r="F1121" s="146" t="s">
        <v>1559</v>
      </c>
      <c r="I1121" s="147"/>
      <c r="L1121" s="33"/>
      <c r="M1121" s="148"/>
      <c r="T1121" s="54"/>
      <c r="AT1121" s="18" t="s">
        <v>193</v>
      </c>
      <c r="AU1121" s="18" t="s">
        <v>78</v>
      </c>
    </row>
    <row r="1122" spans="2:65" s="1" customFormat="1" ht="24.2" customHeight="1">
      <c r="B1122" s="33"/>
      <c r="C1122" s="171" t="s">
        <v>1561</v>
      </c>
      <c r="D1122" s="171" t="s">
        <v>557</v>
      </c>
      <c r="E1122" s="172" t="s">
        <v>1562</v>
      </c>
      <c r="F1122" s="173" t="s">
        <v>1563</v>
      </c>
      <c r="G1122" s="174" t="s">
        <v>328</v>
      </c>
      <c r="H1122" s="175">
        <v>18.5</v>
      </c>
      <c r="I1122" s="176"/>
      <c r="J1122" s="177">
        <f>ROUND(I1122*H1122,2)</f>
        <v>0</v>
      </c>
      <c r="K1122" s="173" t="s">
        <v>190</v>
      </c>
      <c r="L1122" s="178"/>
      <c r="M1122" s="179" t="s">
        <v>19</v>
      </c>
      <c r="N1122" s="180" t="s">
        <v>40</v>
      </c>
      <c r="P1122" s="141">
        <f>O1122*H1122</f>
        <v>0</v>
      </c>
      <c r="Q1122" s="141">
        <v>6.0000000000000001E-3</v>
      </c>
      <c r="R1122" s="141">
        <f>Q1122*H1122</f>
        <v>0.111</v>
      </c>
      <c r="S1122" s="141">
        <v>0</v>
      </c>
      <c r="T1122" s="142">
        <f>S1122*H1122</f>
        <v>0</v>
      </c>
      <c r="AR1122" s="143" t="s">
        <v>238</v>
      </c>
      <c r="AT1122" s="143" t="s">
        <v>557</v>
      </c>
      <c r="AU1122" s="143" t="s">
        <v>78</v>
      </c>
      <c r="AY1122" s="18" t="s">
        <v>184</v>
      </c>
      <c r="BE1122" s="144">
        <f>IF(N1122="základní",J1122,0)</f>
        <v>0</v>
      </c>
      <c r="BF1122" s="144">
        <f>IF(N1122="snížená",J1122,0)</f>
        <v>0</v>
      </c>
      <c r="BG1122" s="144">
        <f>IF(N1122="zákl. přenesená",J1122,0)</f>
        <v>0</v>
      </c>
      <c r="BH1122" s="144">
        <f>IF(N1122="sníž. přenesená",J1122,0)</f>
        <v>0</v>
      </c>
      <c r="BI1122" s="144">
        <f>IF(N1122="nulová",J1122,0)</f>
        <v>0</v>
      </c>
      <c r="BJ1122" s="18" t="s">
        <v>76</v>
      </c>
      <c r="BK1122" s="144">
        <f>ROUND(I1122*H1122,2)</f>
        <v>0</v>
      </c>
      <c r="BL1122" s="18" t="s">
        <v>191</v>
      </c>
      <c r="BM1122" s="143" t="s">
        <v>1564</v>
      </c>
    </row>
    <row r="1123" spans="2:65" s="1" customFormat="1">
      <c r="B1123" s="33"/>
      <c r="D1123" s="145" t="s">
        <v>193</v>
      </c>
      <c r="F1123" s="146" t="s">
        <v>1563</v>
      </c>
      <c r="I1123" s="147"/>
      <c r="L1123" s="33"/>
      <c r="M1123" s="148"/>
      <c r="T1123" s="54"/>
      <c r="AT1123" s="18" t="s">
        <v>193</v>
      </c>
      <c r="AU1123" s="18" t="s">
        <v>78</v>
      </c>
    </row>
    <row r="1124" spans="2:65" s="12" customFormat="1">
      <c r="B1124" s="151"/>
      <c r="D1124" s="145" t="s">
        <v>197</v>
      </c>
      <c r="E1124" s="152" t="s">
        <v>19</v>
      </c>
      <c r="F1124" s="153" t="s">
        <v>1565</v>
      </c>
      <c r="H1124" s="154">
        <v>18.5</v>
      </c>
      <c r="I1124" s="155"/>
      <c r="L1124" s="151"/>
      <c r="M1124" s="156"/>
      <c r="T1124" s="157"/>
      <c r="AT1124" s="152" t="s">
        <v>197</v>
      </c>
      <c r="AU1124" s="152" t="s">
        <v>78</v>
      </c>
      <c r="AV1124" s="12" t="s">
        <v>78</v>
      </c>
      <c r="AW1124" s="12" t="s">
        <v>31</v>
      </c>
      <c r="AX1124" s="12" t="s">
        <v>76</v>
      </c>
      <c r="AY1124" s="152" t="s">
        <v>184</v>
      </c>
    </row>
    <row r="1125" spans="2:65" s="1" customFormat="1" ht="24.2" customHeight="1">
      <c r="B1125" s="33"/>
      <c r="C1125" s="171" t="s">
        <v>1566</v>
      </c>
      <c r="D1125" s="171" t="s">
        <v>557</v>
      </c>
      <c r="E1125" s="172" t="s">
        <v>1567</v>
      </c>
      <c r="F1125" s="173" t="s">
        <v>1568</v>
      </c>
      <c r="G1125" s="174" t="s">
        <v>509</v>
      </c>
      <c r="H1125" s="175">
        <v>2</v>
      </c>
      <c r="I1125" s="176"/>
      <c r="J1125" s="177">
        <f>ROUND(I1125*H1125,2)</f>
        <v>0</v>
      </c>
      <c r="K1125" s="173" t="s">
        <v>19</v>
      </c>
      <c r="L1125" s="178"/>
      <c r="M1125" s="179" t="s">
        <v>19</v>
      </c>
      <c r="N1125" s="180" t="s">
        <v>40</v>
      </c>
      <c r="P1125" s="141">
        <f>O1125*H1125</f>
        <v>0</v>
      </c>
      <c r="Q1125" s="141">
        <v>1.2E-2</v>
      </c>
      <c r="R1125" s="141">
        <f>Q1125*H1125</f>
        <v>2.4E-2</v>
      </c>
      <c r="S1125" s="141">
        <v>0</v>
      </c>
      <c r="T1125" s="142">
        <f>S1125*H1125</f>
        <v>0</v>
      </c>
      <c r="AR1125" s="143" t="s">
        <v>423</v>
      </c>
      <c r="AT1125" s="143" t="s">
        <v>557</v>
      </c>
      <c r="AU1125" s="143" t="s">
        <v>78</v>
      </c>
      <c r="AY1125" s="18" t="s">
        <v>184</v>
      </c>
      <c r="BE1125" s="144">
        <f>IF(N1125="základní",J1125,0)</f>
        <v>0</v>
      </c>
      <c r="BF1125" s="144">
        <f>IF(N1125="snížená",J1125,0)</f>
        <v>0</v>
      </c>
      <c r="BG1125" s="144">
        <f>IF(N1125="zákl. přenesená",J1125,0)</f>
        <v>0</v>
      </c>
      <c r="BH1125" s="144">
        <f>IF(N1125="sníž. přenesená",J1125,0)</f>
        <v>0</v>
      </c>
      <c r="BI1125" s="144">
        <f>IF(N1125="nulová",J1125,0)</f>
        <v>0</v>
      </c>
      <c r="BJ1125" s="18" t="s">
        <v>76</v>
      </c>
      <c r="BK1125" s="144">
        <f>ROUND(I1125*H1125,2)</f>
        <v>0</v>
      </c>
      <c r="BL1125" s="18" t="s">
        <v>303</v>
      </c>
      <c r="BM1125" s="143" t="s">
        <v>1569</v>
      </c>
    </row>
    <row r="1126" spans="2:65" s="1" customFormat="1" ht="19.5">
      <c r="B1126" s="33"/>
      <c r="D1126" s="145" t="s">
        <v>193</v>
      </c>
      <c r="F1126" s="146" t="s">
        <v>1568</v>
      </c>
      <c r="I1126" s="147"/>
      <c r="L1126" s="33"/>
      <c r="M1126" s="148"/>
      <c r="T1126" s="54"/>
      <c r="AT1126" s="18" t="s">
        <v>193</v>
      </c>
      <c r="AU1126" s="18" t="s">
        <v>78</v>
      </c>
    </row>
    <row r="1127" spans="2:65" s="12" customFormat="1">
      <c r="B1127" s="151"/>
      <c r="D1127" s="145" t="s">
        <v>197</v>
      </c>
      <c r="E1127" s="152" t="s">
        <v>19</v>
      </c>
      <c r="F1127" s="153" t="s">
        <v>78</v>
      </c>
      <c r="H1127" s="154">
        <v>2</v>
      </c>
      <c r="I1127" s="155"/>
      <c r="L1127" s="151"/>
      <c r="M1127" s="156"/>
      <c r="T1127" s="157"/>
      <c r="AT1127" s="152" t="s">
        <v>197</v>
      </c>
      <c r="AU1127" s="152" t="s">
        <v>78</v>
      </c>
      <c r="AV1127" s="12" t="s">
        <v>78</v>
      </c>
      <c r="AW1127" s="12" t="s">
        <v>31</v>
      </c>
      <c r="AX1127" s="12" t="s">
        <v>76</v>
      </c>
      <c r="AY1127" s="152" t="s">
        <v>184</v>
      </c>
    </row>
    <row r="1128" spans="2:65" s="1" customFormat="1" ht="37.9" customHeight="1">
      <c r="B1128" s="33"/>
      <c r="C1128" s="171" t="s">
        <v>1570</v>
      </c>
      <c r="D1128" s="171" t="s">
        <v>557</v>
      </c>
      <c r="E1128" s="172" t="s">
        <v>1571</v>
      </c>
      <c r="F1128" s="173" t="s">
        <v>1572</v>
      </c>
      <c r="G1128" s="174" t="s">
        <v>509</v>
      </c>
      <c r="H1128" s="175">
        <v>1</v>
      </c>
      <c r="I1128" s="176"/>
      <c r="J1128" s="177">
        <f>ROUND(I1128*H1128,2)</f>
        <v>0</v>
      </c>
      <c r="K1128" s="173" t="s">
        <v>19</v>
      </c>
      <c r="L1128" s="178"/>
      <c r="M1128" s="179" t="s">
        <v>19</v>
      </c>
      <c r="N1128" s="180" t="s">
        <v>40</v>
      </c>
      <c r="P1128" s="141">
        <f>O1128*H1128</f>
        <v>0</v>
      </c>
      <c r="Q1128" s="141">
        <v>1.7000000000000001E-2</v>
      </c>
      <c r="R1128" s="141">
        <f>Q1128*H1128</f>
        <v>1.7000000000000001E-2</v>
      </c>
      <c r="S1128" s="141">
        <v>0</v>
      </c>
      <c r="T1128" s="142">
        <f>S1128*H1128</f>
        <v>0</v>
      </c>
      <c r="AR1128" s="143" t="s">
        <v>423</v>
      </c>
      <c r="AT1128" s="143" t="s">
        <v>557</v>
      </c>
      <c r="AU1128" s="143" t="s">
        <v>78</v>
      </c>
      <c r="AY1128" s="18" t="s">
        <v>184</v>
      </c>
      <c r="BE1128" s="144">
        <f>IF(N1128="základní",J1128,0)</f>
        <v>0</v>
      </c>
      <c r="BF1128" s="144">
        <f>IF(N1128="snížená",J1128,0)</f>
        <v>0</v>
      </c>
      <c r="BG1128" s="144">
        <f>IF(N1128="zákl. přenesená",J1128,0)</f>
        <v>0</v>
      </c>
      <c r="BH1128" s="144">
        <f>IF(N1128="sníž. přenesená",J1128,0)</f>
        <v>0</v>
      </c>
      <c r="BI1128" s="144">
        <f>IF(N1128="nulová",J1128,0)</f>
        <v>0</v>
      </c>
      <c r="BJ1128" s="18" t="s">
        <v>76</v>
      </c>
      <c r="BK1128" s="144">
        <f>ROUND(I1128*H1128,2)</f>
        <v>0</v>
      </c>
      <c r="BL1128" s="18" t="s">
        <v>303</v>
      </c>
      <c r="BM1128" s="143" t="s">
        <v>1573</v>
      </c>
    </row>
    <row r="1129" spans="2:65" s="1" customFormat="1" ht="29.25">
      <c r="B1129" s="33"/>
      <c r="D1129" s="145" t="s">
        <v>193</v>
      </c>
      <c r="F1129" s="146" t="s">
        <v>1574</v>
      </c>
      <c r="I1129" s="147"/>
      <c r="L1129" s="33"/>
      <c r="M1129" s="148"/>
      <c r="T1129" s="54"/>
      <c r="AT1129" s="18" t="s">
        <v>193</v>
      </c>
      <c r="AU1129" s="18" t="s">
        <v>78</v>
      </c>
    </row>
    <row r="1130" spans="2:65" s="12" customFormat="1">
      <c r="B1130" s="151"/>
      <c r="D1130" s="145" t="s">
        <v>197</v>
      </c>
      <c r="E1130" s="152" t="s">
        <v>19</v>
      </c>
      <c r="F1130" s="153" t="s">
        <v>76</v>
      </c>
      <c r="H1130" s="154">
        <v>1</v>
      </c>
      <c r="I1130" s="155"/>
      <c r="L1130" s="151"/>
      <c r="M1130" s="156"/>
      <c r="T1130" s="157"/>
      <c r="AT1130" s="152" t="s">
        <v>197</v>
      </c>
      <c r="AU1130" s="152" t="s">
        <v>78</v>
      </c>
      <c r="AV1130" s="12" t="s">
        <v>78</v>
      </c>
      <c r="AW1130" s="12" t="s">
        <v>31</v>
      </c>
      <c r="AX1130" s="12" t="s">
        <v>76</v>
      </c>
      <c r="AY1130" s="152" t="s">
        <v>184</v>
      </c>
    </row>
    <row r="1131" spans="2:65" s="1" customFormat="1" ht="24.2" customHeight="1">
      <c r="B1131" s="33"/>
      <c r="C1131" s="132" t="s">
        <v>1575</v>
      </c>
      <c r="D1131" s="132" t="s">
        <v>186</v>
      </c>
      <c r="E1131" s="133" t="s">
        <v>1576</v>
      </c>
      <c r="F1131" s="134" t="s">
        <v>1577</v>
      </c>
      <c r="G1131" s="135" t="s">
        <v>313</v>
      </c>
      <c r="H1131" s="136">
        <v>0.13900000000000001</v>
      </c>
      <c r="I1131" s="137"/>
      <c r="J1131" s="138">
        <f>ROUND(I1131*H1131,2)</f>
        <v>0</v>
      </c>
      <c r="K1131" s="134" t="s">
        <v>190</v>
      </c>
      <c r="L1131" s="33"/>
      <c r="M1131" s="139" t="s">
        <v>19</v>
      </c>
      <c r="N1131" s="140" t="s">
        <v>40</v>
      </c>
      <c r="P1131" s="141">
        <f>O1131*H1131</f>
        <v>0</v>
      </c>
      <c r="Q1131" s="141">
        <v>0</v>
      </c>
      <c r="R1131" s="141">
        <f>Q1131*H1131</f>
        <v>0</v>
      </c>
      <c r="S1131" s="141">
        <v>0</v>
      </c>
      <c r="T1131" s="142">
        <f>S1131*H1131</f>
        <v>0</v>
      </c>
      <c r="AR1131" s="143" t="s">
        <v>303</v>
      </c>
      <c r="AT1131" s="143" t="s">
        <v>186</v>
      </c>
      <c r="AU1131" s="143" t="s">
        <v>78</v>
      </c>
      <c r="AY1131" s="18" t="s">
        <v>184</v>
      </c>
      <c r="BE1131" s="144">
        <f>IF(N1131="základní",J1131,0)</f>
        <v>0</v>
      </c>
      <c r="BF1131" s="144">
        <f>IF(N1131="snížená",J1131,0)</f>
        <v>0</v>
      </c>
      <c r="BG1131" s="144">
        <f>IF(N1131="zákl. přenesená",J1131,0)</f>
        <v>0</v>
      </c>
      <c r="BH1131" s="144">
        <f>IF(N1131="sníž. přenesená",J1131,0)</f>
        <v>0</v>
      </c>
      <c r="BI1131" s="144">
        <f>IF(N1131="nulová",J1131,0)</f>
        <v>0</v>
      </c>
      <c r="BJ1131" s="18" t="s">
        <v>76</v>
      </c>
      <c r="BK1131" s="144">
        <f>ROUND(I1131*H1131,2)</f>
        <v>0</v>
      </c>
      <c r="BL1131" s="18" t="s">
        <v>303</v>
      </c>
      <c r="BM1131" s="143" t="s">
        <v>1578</v>
      </c>
    </row>
    <row r="1132" spans="2:65" s="1" customFormat="1" ht="29.25">
      <c r="B1132" s="33"/>
      <c r="D1132" s="145" t="s">
        <v>193</v>
      </c>
      <c r="F1132" s="146" t="s">
        <v>1579</v>
      </c>
      <c r="I1132" s="147"/>
      <c r="L1132" s="33"/>
      <c r="M1132" s="148"/>
      <c r="T1132" s="54"/>
      <c r="AT1132" s="18" t="s">
        <v>193</v>
      </c>
      <c r="AU1132" s="18" t="s">
        <v>78</v>
      </c>
    </row>
    <row r="1133" spans="2:65" s="1" customFormat="1">
      <c r="B1133" s="33"/>
      <c r="D1133" s="149" t="s">
        <v>195</v>
      </c>
      <c r="F1133" s="150" t="s">
        <v>1580</v>
      </c>
      <c r="I1133" s="147"/>
      <c r="L1133" s="33"/>
      <c r="M1133" s="148"/>
      <c r="T1133" s="54"/>
      <c r="AT1133" s="18" t="s">
        <v>195</v>
      </c>
      <c r="AU1133" s="18" t="s">
        <v>78</v>
      </c>
    </row>
    <row r="1134" spans="2:65" s="12" customFormat="1">
      <c r="B1134" s="151"/>
      <c r="D1134" s="145" t="s">
        <v>197</v>
      </c>
      <c r="E1134" s="152" t="s">
        <v>19</v>
      </c>
      <c r="F1134" s="153" t="s">
        <v>1581</v>
      </c>
      <c r="H1134" s="154">
        <v>0.13900000000000001</v>
      </c>
      <c r="I1134" s="155"/>
      <c r="L1134" s="151"/>
      <c r="M1134" s="156"/>
      <c r="T1134" s="157"/>
      <c r="AT1134" s="152" t="s">
        <v>197</v>
      </c>
      <c r="AU1134" s="152" t="s">
        <v>78</v>
      </c>
      <c r="AV1134" s="12" t="s">
        <v>78</v>
      </c>
      <c r="AW1134" s="12" t="s">
        <v>31</v>
      </c>
      <c r="AX1134" s="12" t="s">
        <v>76</v>
      </c>
      <c r="AY1134" s="152" t="s">
        <v>184</v>
      </c>
    </row>
    <row r="1135" spans="2:65" s="11" customFormat="1" ht="22.9" customHeight="1">
      <c r="B1135" s="120"/>
      <c r="D1135" s="121" t="s">
        <v>68</v>
      </c>
      <c r="E1135" s="130" t="s">
        <v>1582</v>
      </c>
      <c r="F1135" s="130" t="s">
        <v>1583</v>
      </c>
      <c r="I1135" s="123"/>
      <c r="J1135" s="131">
        <f>BK1135</f>
        <v>0</v>
      </c>
      <c r="L1135" s="120"/>
      <c r="M1135" s="125"/>
      <c r="P1135" s="126">
        <f>SUM(P1136:P1200)</f>
        <v>0</v>
      </c>
      <c r="R1135" s="126">
        <f>SUM(R1136:R1200)</f>
        <v>0.57478207999999997</v>
      </c>
      <c r="T1135" s="127">
        <f>SUM(T1136:T1200)</f>
        <v>0</v>
      </c>
      <c r="AR1135" s="121" t="s">
        <v>78</v>
      </c>
      <c r="AT1135" s="128" t="s">
        <v>68</v>
      </c>
      <c r="AU1135" s="128" t="s">
        <v>76</v>
      </c>
      <c r="AY1135" s="121" t="s">
        <v>184</v>
      </c>
      <c r="BK1135" s="129">
        <f>SUM(BK1136:BK1200)</f>
        <v>0</v>
      </c>
    </row>
    <row r="1136" spans="2:65" s="1" customFormat="1" ht="24.2" customHeight="1">
      <c r="B1136" s="33"/>
      <c r="C1136" s="132" t="s">
        <v>1584</v>
      </c>
      <c r="D1136" s="132" t="s">
        <v>186</v>
      </c>
      <c r="E1136" s="133" t="s">
        <v>1585</v>
      </c>
      <c r="F1136" s="134" t="s">
        <v>1586</v>
      </c>
      <c r="G1136" s="135" t="s">
        <v>328</v>
      </c>
      <c r="H1136" s="136">
        <v>2.5</v>
      </c>
      <c r="I1136" s="137"/>
      <c r="J1136" s="138">
        <f>ROUND(I1136*H1136,2)</f>
        <v>0</v>
      </c>
      <c r="K1136" s="134" t="s">
        <v>190</v>
      </c>
      <c r="L1136" s="33"/>
      <c r="M1136" s="139" t="s">
        <v>19</v>
      </c>
      <c r="N1136" s="140" t="s">
        <v>40</v>
      </c>
      <c r="P1136" s="141">
        <f>O1136*H1136</f>
        <v>0</v>
      </c>
      <c r="Q1136" s="141">
        <v>6.0000000000000002E-5</v>
      </c>
      <c r="R1136" s="141">
        <f>Q1136*H1136</f>
        <v>1.5000000000000001E-4</v>
      </c>
      <c r="S1136" s="141">
        <v>0</v>
      </c>
      <c r="T1136" s="142">
        <f>S1136*H1136</f>
        <v>0</v>
      </c>
      <c r="AR1136" s="143" t="s">
        <v>303</v>
      </c>
      <c r="AT1136" s="143" t="s">
        <v>186</v>
      </c>
      <c r="AU1136" s="143" t="s">
        <v>78</v>
      </c>
      <c r="AY1136" s="18" t="s">
        <v>184</v>
      </c>
      <c r="BE1136" s="144">
        <f>IF(N1136="základní",J1136,0)</f>
        <v>0</v>
      </c>
      <c r="BF1136" s="144">
        <f>IF(N1136="snížená",J1136,0)</f>
        <v>0</v>
      </c>
      <c r="BG1136" s="144">
        <f>IF(N1136="zákl. přenesená",J1136,0)</f>
        <v>0</v>
      </c>
      <c r="BH1136" s="144">
        <f>IF(N1136="sníž. přenesená",J1136,0)</f>
        <v>0</v>
      </c>
      <c r="BI1136" s="144">
        <f>IF(N1136="nulová",J1136,0)</f>
        <v>0</v>
      </c>
      <c r="BJ1136" s="18" t="s">
        <v>76</v>
      </c>
      <c r="BK1136" s="144">
        <f>ROUND(I1136*H1136,2)</f>
        <v>0</v>
      </c>
      <c r="BL1136" s="18" t="s">
        <v>303</v>
      </c>
      <c r="BM1136" s="143" t="s">
        <v>1587</v>
      </c>
    </row>
    <row r="1137" spans="2:65" s="1" customFormat="1" ht="19.5">
      <c r="B1137" s="33"/>
      <c r="D1137" s="145" t="s">
        <v>193</v>
      </c>
      <c r="F1137" s="146" t="s">
        <v>1588</v>
      </c>
      <c r="I1137" s="147"/>
      <c r="L1137" s="33"/>
      <c r="M1137" s="148"/>
      <c r="T1137" s="54"/>
      <c r="AT1137" s="18" t="s">
        <v>193</v>
      </c>
      <c r="AU1137" s="18" t="s">
        <v>78</v>
      </c>
    </row>
    <row r="1138" spans="2:65" s="1" customFormat="1">
      <c r="B1138" s="33"/>
      <c r="D1138" s="149" t="s">
        <v>195</v>
      </c>
      <c r="F1138" s="150" t="s">
        <v>1589</v>
      </c>
      <c r="I1138" s="147"/>
      <c r="L1138" s="33"/>
      <c r="M1138" s="148"/>
      <c r="T1138" s="54"/>
      <c r="AT1138" s="18" t="s">
        <v>195</v>
      </c>
      <c r="AU1138" s="18" t="s">
        <v>78</v>
      </c>
    </row>
    <row r="1139" spans="2:65" s="12" customFormat="1">
      <c r="B1139" s="151"/>
      <c r="D1139" s="145" t="s">
        <v>197</v>
      </c>
      <c r="E1139" s="152" t="s">
        <v>19</v>
      </c>
      <c r="F1139" s="153" t="s">
        <v>1590</v>
      </c>
      <c r="H1139" s="154">
        <v>2.5</v>
      </c>
      <c r="I1139" s="155"/>
      <c r="L1139" s="151"/>
      <c r="M1139" s="156"/>
      <c r="T1139" s="157"/>
      <c r="AT1139" s="152" t="s">
        <v>197</v>
      </c>
      <c r="AU1139" s="152" t="s">
        <v>78</v>
      </c>
      <c r="AV1139" s="12" t="s">
        <v>78</v>
      </c>
      <c r="AW1139" s="12" t="s">
        <v>31</v>
      </c>
      <c r="AX1139" s="12" t="s">
        <v>76</v>
      </c>
      <c r="AY1139" s="152" t="s">
        <v>184</v>
      </c>
    </row>
    <row r="1140" spans="2:65" s="1" customFormat="1" ht="24.2" customHeight="1">
      <c r="B1140" s="33"/>
      <c r="C1140" s="132" t="s">
        <v>1591</v>
      </c>
      <c r="D1140" s="132" t="s">
        <v>186</v>
      </c>
      <c r="E1140" s="133" t="s">
        <v>1592</v>
      </c>
      <c r="F1140" s="134" t="s">
        <v>1593</v>
      </c>
      <c r="G1140" s="135" t="s">
        <v>509</v>
      </c>
      <c r="H1140" s="136">
        <v>2</v>
      </c>
      <c r="I1140" s="137"/>
      <c r="J1140" s="138">
        <f>ROUND(I1140*H1140,2)</f>
        <v>0</v>
      </c>
      <c r="K1140" s="134" t="s">
        <v>19</v>
      </c>
      <c r="L1140" s="33"/>
      <c r="M1140" s="139" t="s">
        <v>19</v>
      </c>
      <c r="N1140" s="140" t="s">
        <v>40</v>
      </c>
      <c r="P1140" s="141">
        <f>O1140*H1140</f>
        <v>0</v>
      </c>
      <c r="Q1140" s="141">
        <v>0</v>
      </c>
      <c r="R1140" s="141">
        <f>Q1140*H1140</f>
        <v>0</v>
      </c>
      <c r="S1140" s="141">
        <v>0</v>
      </c>
      <c r="T1140" s="142">
        <f>S1140*H1140</f>
        <v>0</v>
      </c>
      <c r="AR1140" s="143" t="s">
        <v>303</v>
      </c>
      <c r="AT1140" s="143" t="s">
        <v>186</v>
      </c>
      <c r="AU1140" s="143" t="s">
        <v>78</v>
      </c>
      <c r="AY1140" s="18" t="s">
        <v>184</v>
      </c>
      <c r="BE1140" s="144">
        <f>IF(N1140="základní",J1140,0)</f>
        <v>0</v>
      </c>
      <c r="BF1140" s="144">
        <f>IF(N1140="snížená",J1140,0)</f>
        <v>0</v>
      </c>
      <c r="BG1140" s="144">
        <f>IF(N1140="zákl. přenesená",J1140,0)</f>
        <v>0</v>
      </c>
      <c r="BH1140" s="144">
        <f>IF(N1140="sníž. přenesená",J1140,0)</f>
        <v>0</v>
      </c>
      <c r="BI1140" s="144">
        <f>IF(N1140="nulová",J1140,0)</f>
        <v>0</v>
      </c>
      <c r="BJ1140" s="18" t="s">
        <v>76</v>
      </c>
      <c r="BK1140" s="144">
        <f>ROUND(I1140*H1140,2)</f>
        <v>0</v>
      </c>
      <c r="BL1140" s="18" t="s">
        <v>303</v>
      </c>
      <c r="BM1140" s="143" t="s">
        <v>1594</v>
      </c>
    </row>
    <row r="1141" spans="2:65" s="1" customFormat="1" ht="19.5">
      <c r="B1141" s="33"/>
      <c r="D1141" s="145" t="s">
        <v>193</v>
      </c>
      <c r="F1141" s="146" t="s">
        <v>1595</v>
      </c>
      <c r="I1141" s="147"/>
      <c r="L1141" s="33"/>
      <c r="M1141" s="148"/>
      <c r="T1141" s="54"/>
      <c r="AT1141" s="18" t="s">
        <v>193</v>
      </c>
      <c r="AU1141" s="18" t="s">
        <v>78</v>
      </c>
    </row>
    <row r="1142" spans="2:65" s="12" customFormat="1">
      <c r="B1142" s="151"/>
      <c r="D1142" s="145" t="s">
        <v>197</v>
      </c>
      <c r="E1142" s="152" t="s">
        <v>19</v>
      </c>
      <c r="F1142" s="153" t="s">
        <v>1596</v>
      </c>
      <c r="H1142" s="154">
        <v>1</v>
      </c>
      <c r="I1142" s="155"/>
      <c r="L1142" s="151"/>
      <c r="M1142" s="156"/>
      <c r="T1142" s="157"/>
      <c r="AT1142" s="152" t="s">
        <v>197</v>
      </c>
      <c r="AU1142" s="152" t="s">
        <v>78</v>
      </c>
      <c r="AV1142" s="12" t="s">
        <v>78</v>
      </c>
      <c r="AW1142" s="12" t="s">
        <v>31</v>
      </c>
      <c r="AX1142" s="12" t="s">
        <v>69</v>
      </c>
      <c r="AY1142" s="152" t="s">
        <v>184</v>
      </c>
    </row>
    <row r="1143" spans="2:65" s="12" customFormat="1">
      <c r="B1143" s="151"/>
      <c r="D1143" s="145" t="s">
        <v>197</v>
      </c>
      <c r="E1143" s="152" t="s">
        <v>19</v>
      </c>
      <c r="F1143" s="153" t="s">
        <v>1597</v>
      </c>
      <c r="H1143" s="154">
        <v>1</v>
      </c>
      <c r="I1143" s="155"/>
      <c r="L1143" s="151"/>
      <c r="M1143" s="156"/>
      <c r="T1143" s="157"/>
      <c r="AT1143" s="152" t="s">
        <v>197</v>
      </c>
      <c r="AU1143" s="152" t="s">
        <v>78</v>
      </c>
      <c r="AV1143" s="12" t="s">
        <v>78</v>
      </c>
      <c r="AW1143" s="12" t="s">
        <v>31</v>
      </c>
      <c r="AX1143" s="12" t="s">
        <v>69</v>
      </c>
      <c r="AY1143" s="152" t="s">
        <v>184</v>
      </c>
    </row>
    <row r="1144" spans="2:65" s="13" customFormat="1">
      <c r="B1144" s="158"/>
      <c r="D1144" s="145" t="s">
        <v>197</v>
      </c>
      <c r="E1144" s="159" t="s">
        <v>19</v>
      </c>
      <c r="F1144" s="160" t="s">
        <v>205</v>
      </c>
      <c r="H1144" s="161">
        <v>2</v>
      </c>
      <c r="I1144" s="162"/>
      <c r="L1144" s="158"/>
      <c r="M1144" s="163"/>
      <c r="T1144" s="164"/>
      <c r="AT1144" s="159" t="s">
        <v>197</v>
      </c>
      <c r="AU1144" s="159" t="s">
        <v>78</v>
      </c>
      <c r="AV1144" s="13" t="s">
        <v>191</v>
      </c>
      <c r="AW1144" s="13" t="s">
        <v>31</v>
      </c>
      <c r="AX1144" s="13" t="s">
        <v>76</v>
      </c>
      <c r="AY1144" s="159" t="s">
        <v>184</v>
      </c>
    </row>
    <row r="1145" spans="2:65" s="1" customFormat="1" ht="24.2" customHeight="1">
      <c r="B1145" s="33"/>
      <c r="C1145" s="132" t="s">
        <v>1598</v>
      </c>
      <c r="D1145" s="132" t="s">
        <v>186</v>
      </c>
      <c r="E1145" s="133" t="s">
        <v>1599</v>
      </c>
      <c r="F1145" s="134" t="s">
        <v>1600</v>
      </c>
      <c r="G1145" s="135" t="s">
        <v>509</v>
      </c>
      <c r="H1145" s="136">
        <v>1</v>
      </c>
      <c r="I1145" s="137"/>
      <c r="J1145" s="138">
        <f>ROUND(I1145*H1145,2)</f>
        <v>0</v>
      </c>
      <c r="K1145" s="134" t="s">
        <v>190</v>
      </c>
      <c r="L1145" s="33"/>
      <c r="M1145" s="139" t="s">
        <v>19</v>
      </c>
      <c r="N1145" s="140" t="s">
        <v>40</v>
      </c>
      <c r="P1145" s="141">
        <f>O1145*H1145</f>
        <v>0</v>
      </c>
      <c r="Q1145" s="141">
        <v>3.3E-4</v>
      </c>
      <c r="R1145" s="141">
        <f>Q1145*H1145</f>
        <v>3.3E-4</v>
      </c>
      <c r="S1145" s="141">
        <v>0</v>
      </c>
      <c r="T1145" s="142">
        <f>S1145*H1145</f>
        <v>0</v>
      </c>
      <c r="AR1145" s="143" t="s">
        <v>303</v>
      </c>
      <c r="AT1145" s="143" t="s">
        <v>186</v>
      </c>
      <c r="AU1145" s="143" t="s">
        <v>78</v>
      </c>
      <c r="AY1145" s="18" t="s">
        <v>184</v>
      </c>
      <c r="BE1145" s="144">
        <f>IF(N1145="základní",J1145,0)</f>
        <v>0</v>
      </c>
      <c r="BF1145" s="144">
        <f>IF(N1145="snížená",J1145,0)</f>
        <v>0</v>
      </c>
      <c r="BG1145" s="144">
        <f>IF(N1145="zákl. přenesená",J1145,0)</f>
        <v>0</v>
      </c>
      <c r="BH1145" s="144">
        <f>IF(N1145="sníž. přenesená",J1145,0)</f>
        <v>0</v>
      </c>
      <c r="BI1145" s="144">
        <f>IF(N1145="nulová",J1145,0)</f>
        <v>0</v>
      </c>
      <c r="BJ1145" s="18" t="s">
        <v>76</v>
      </c>
      <c r="BK1145" s="144">
        <f>ROUND(I1145*H1145,2)</f>
        <v>0</v>
      </c>
      <c r="BL1145" s="18" t="s">
        <v>303</v>
      </c>
      <c r="BM1145" s="143" t="s">
        <v>1601</v>
      </c>
    </row>
    <row r="1146" spans="2:65" s="1" customFormat="1" ht="19.5">
      <c r="B1146" s="33"/>
      <c r="D1146" s="145" t="s">
        <v>193</v>
      </c>
      <c r="F1146" s="146" t="s">
        <v>1602</v>
      </c>
      <c r="I1146" s="147"/>
      <c r="L1146" s="33"/>
      <c r="M1146" s="148"/>
      <c r="T1146" s="54"/>
      <c r="AT1146" s="18" t="s">
        <v>193</v>
      </c>
      <c r="AU1146" s="18" t="s">
        <v>78</v>
      </c>
    </row>
    <row r="1147" spans="2:65" s="1" customFormat="1">
      <c r="B1147" s="33"/>
      <c r="D1147" s="149" t="s">
        <v>195</v>
      </c>
      <c r="F1147" s="150" t="s">
        <v>1603</v>
      </c>
      <c r="I1147" s="147"/>
      <c r="L1147" s="33"/>
      <c r="M1147" s="148"/>
      <c r="T1147" s="54"/>
      <c r="AT1147" s="18" t="s">
        <v>195</v>
      </c>
      <c r="AU1147" s="18" t="s">
        <v>78</v>
      </c>
    </row>
    <row r="1148" spans="2:65" s="12" customFormat="1">
      <c r="B1148" s="151"/>
      <c r="D1148" s="145" t="s">
        <v>197</v>
      </c>
      <c r="E1148" s="152" t="s">
        <v>19</v>
      </c>
      <c r="F1148" s="153" t="s">
        <v>76</v>
      </c>
      <c r="H1148" s="154">
        <v>1</v>
      </c>
      <c r="I1148" s="155"/>
      <c r="L1148" s="151"/>
      <c r="M1148" s="156"/>
      <c r="T1148" s="157"/>
      <c r="AT1148" s="152" t="s">
        <v>197</v>
      </c>
      <c r="AU1148" s="152" t="s">
        <v>78</v>
      </c>
      <c r="AV1148" s="12" t="s">
        <v>78</v>
      </c>
      <c r="AW1148" s="12" t="s">
        <v>31</v>
      </c>
      <c r="AX1148" s="12" t="s">
        <v>76</v>
      </c>
      <c r="AY1148" s="152" t="s">
        <v>184</v>
      </c>
    </row>
    <row r="1149" spans="2:65" s="1" customFormat="1" ht="24.2" customHeight="1">
      <c r="B1149" s="33"/>
      <c r="C1149" s="132" t="s">
        <v>1604</v>
      </c>
      <c r="D1149" s="132" t="s">
        <v>186</v>
      </c>
      <c r="E1149" s="133" t="s">
        <v>1605</v>
      </c>
      <c r="F1149" s="134" t="s">
        <v>1606</v>
      </c>
      <c r="G1149" s="135" t="s">
        <v>509</v>
      </c>
      <c r="H1149" s="136">
        <v>7</v>
      </c>
      <c r="I1149" s="137"/>
      <c r="J1149" s="138">
        <f>ROUND(I1149*H1149,2)</f>
        <v>0</v>
      </c>
      <c r="K1149" s="134" t="s">
        <v>190</v>
      </c>
      <c r="L1149" s="33"/>
      <c r="M1149" s="139" t="s">
        <v>19</v>
      </c>
      <c r="N1149" s="140" t="s">
        <v>40</v>
      </c>
      <c r="P1149" s="141">
        <f>O1149*H1149</f>
        <v>0</v>
      </c>
      <c r="Q1149" s="141">
        <v>0</v>
      </c>
      <c r="R1149" s="141">
        <f>Q1149*H1149</f>
        <v>0</v>
      </c>
      <c r="S1149" s="141">
        <v>0</v>
      </c>
      <c r="T1149" s="142">
        <f>S1149*H1149</f>
        <v>0</v>
      </c>
      <c r="AR1149" s="143" t="s">
        <v>303</v>
      </c>
      <c r="AT1149" s="143" t="s">
        <v>186</v>
      </c>
      <c r="AU1149" s="143" t="s">
        <v>78</v>
      </c>
      <c r="AY1149" s="18" t="s">
        <v>184</v>
      </c>
      <c r="BE1149" s="144">
        <f>IF(N1149="základní",J1149,0)</f>
        <v>0</v>
      </c>
      <c r="BF1149" s="144">
        <f>IF(N1149="snížená",J1149,0)</f>
        <v>0</v>
      </c>
      <c r="BG1149" s="144">
        <f>IF(N1149="zákl. přenesená",J1149,0)</f>
        <v>0</v>
      </c>
      <c r="BH1149" s="144">
        <f>IF(N1149="sníž. přenesená",J1149,0)</f>
        <v>0</v>
      </c>
      <c r="BI1149" s="144">
        <f>IF(N1149="nulová",J1149,0)</f>
        <v>0</v>
      </c>
      <c r="BJ1149" s="18" t="s">
        <v>76</v>
      </c>
      <c r="BK1149" s="144">
        <f>ROUND(I1149*H1149,2)</f>
        <v>0</v>
      </c>
      <c r="BL1149" s="18" t="s">
        <v>303</v>
      </c>
      <c r="BM1149" s="143" t="s">
        <v>1607</v>
      </c>
    </row>
    <row r="1150" spans="2:65" s="1" customFormat="1" ht="29.25">
      <c r="B1150" s="33"/>
      <c r="D1150" s="145" t="s">
        <v>193</v>
      </c>
      <c r="F1150" s="146" t="s">
        <v>1608</v>
      </c>
      <c r="I1150" s="147"/>
      <c r="L1150" s="33"/>
      <c r="M1150" s="148"/>
      <c r="T1150" s="54"/>
      <c r="AT1150" s="18" t="s">
        <v>193</v>
      </c>
      <c r="AU1150" s="18" t="s">
        <v>78</v>
      </c>
    </row>
    <row r="1151" spans="2:65" s="1" customFormat="1">
      <c r="B1151" s="33"/>
      <c r="D1151" s="149" t="s">
        <v>195</v>
      </c>
      <c r="F1151" s="150" t="s">
        <v>1609</v>
      </c>
      <c r="I1151" s="147"/>
      <c r="L1151" s="33"/>
      <c r="M1151" s="148"/>
      <c r="T1151" s="54"/>
      <c r="AT1151" s="18" t="s">
        <v>195</v>
      </c>
      <c r="AU1151" s="18" t="s">
        <v>78</v>
      </c>
    </row>
    <row r="1152" spans="2:65" s="12" customFormat="1">
      <c r="B1152" s="151"/>
      <c r="D1152" s="145" t="s">
        <v>197</v>
      </c>
      <c r="E1152" s="152" t="s">
        <v>19</v>
      </c>
      <c r="F1152" s="153" t="s">
        <v>1610</v>
      </c>
      <c r="H1152" s="154">
        <v>7</v>
      </c>
      <c r="I1152" s="155"/>
      <c r="L1152" s="151"/>
      <c r="M1152" s="156"/>
      <c r="T1152" s="157"/>
      <c r="AT1152" s="152" t="s">
        <v>197</v>
      </c>
      <c r="AU1152" s="152" t="s">
        <v>78</v>
      </c>
      <c r="AV1152" s="12" t="s">
        <v>78</v>
      </c>
      <c r="AW1152" s="12" t="s">
        <v>31</v>
      </c>
      <c r="AX1152" s="12" t="s">
        <v>76</v>
      </c>
      <c r="AY1152" s="152" t="s">
        <v>184</v>
      </c>
    </row>
    <row r="1153" spans="2:65" s="1" customFormat="1" ht="24.2" customHeight="1">
      <c r="B1153" s="33"/>
      <c r="C1153" s="132" t="s">
        <v>1611</v>
      </c>
      <c r="D1153" s="132" t="s">
        <v>186</v>
      </c>
      <c r="E1153" s="133" t="s">
        <v>1612</v>
      </c>
      <c r="F1153" s="134" t="s">
        <v>1613</v>
      </c>
      <c r="G1153" s="135" t="s">
        <v>1614</v>
      </c>
      <c r="H1153" s="136">
        <v>114.048</v>
      </c>
      <c r="I1153" s="137"/>
      <c r="J1153" s="138">
        <f>ROUND(I1153*H1153,2)</f>
        <v>0</v>
      </c>
      <c r="K1153" s="134" t="s">
        <v>190</v>
      </c>
      <c r="L1153" s="33"/>
      <c r="M1153" s="139" t="s">
        <v>19</v>
      </c>
      <c r="N1153" s="140" t="s">
        <v>40</v>
      </c>
      <c r="P1153" s="141">
        <f>O1153*H1153</f>
        <v>0</v>
      </c>
      <c r="Q1153" s="141">
        <v>6.0000000000000002E-5</v>
      </c>
      <c r="R1153" s="141">
        <f>Q1153*H1153</f>
        <v>6.84288E-3</v>
      </c>
      <c r="S1153" s="141">
        <v>0</v>
      </c>
      <c r="T1153" s="142">
        <f>S1153*H1153</f>
        <v>0</v>
      </c>
      <c r="AR1153" s="143" t="s">
        <v>303</v>
      </c>
      <c r="AT1153" s="143" t="s">
        <v>186</v>
      </c>
      <c r="AU1153" s="143" t="s">
        <v>78</v>
      </c>
      <c r="AY1153" s="18" t="s">
        <v>184</v>
      </c>
      <c r="BE1153" s="144">
        <f>IF(N1153="základní",J1153,0)</f>
        <v>0</v>
      </c>
      <c r="BF1153" s="144">
        <f>IF(N1153="snížená",J1153,0)</f>
        <v>0</v>
      </c>
      <c r="BG1153" s="144">
        <f>IF(N1153="zákl. přenesená",J1153,0)</f>
        <v>0</v>
      </c>
      <c r="BH1153" s="144">
        <f>IF(N1153="sníž. přenesená",J1153,0)</f>
        <v>0</v>
      </c>
      <c r="BI1153" s="144">
        <f>IF(N1153="nulová",J1153,0)</f>
        <v>0</v>
      </c>
      <c r="BJ1153" s="18" t="s">
        <v>76</v>
      </c>
      <c r="BK1153" s="144">
        <f>ROUND(I1153*H1153,2)</f>
        <v>0</v>
      </c>
      <c r="BL1153" s="18" t="s">
        <v>303</v>
      </c>
      <c r="BM1153" s="143" t="s">
        <v>1615</v>
      </c>
    </row>
    <row r="1154" spans="2:65" s="1" customFormat="1" ht="19.5">
      <c r="B1154" s="33"/>
      <c r="D1154" s="145" t="s">
        <v>193</v>
      </c>
      <c r="F1154" s="146" t="s">
        <v>1616</v>
      </c>
      <c r="I1154" s="147"/>
      <c r="L1154" s="33"/>
      <c r="M1154" s="148"/>
      <c r="T1154" s="54"/>
      <c r="AT1154" s="18" t="s">
        <v>193</v>
      </c>
      <c r="AU1154" s="18" t="s">
        <v>78</v>
      </c>
    </row>
    <row r="1155" spans="2:65" s="1" customFormat="1">
      <c r="B1155" s="33"/>
      <c r="D1155" s="149" t="s">
        <v>195</v>
      </c>
      <c r="F1155" s="150" t="s">
        <v>1617</v>
      </c>
      <c r="I1155" s="147"/>
      <c r="L1155" s="33"/>
      <c r="M1155" s="148"/>
      <c r="T1155" s="54"/>
      <c r="AT1155" s="18" t="s">
        <v>195</v>
      </c>
      <c r="AU1155" s="18" t="s">
        <v>78</v>
      </c>
    </row>
    <row r="1156" spans="2:65" s="14" customFormat="1" ht="22.5">
      <c r="B1156" s="165"/>
      <c r="D1156" s="145" t="s">
        <v>197</v>
      </c>
      <c r="E1156" s="166" t="s">
        <v>19</v>
      </c>
      <c r="F1156" s="167" t="s">
        <v>1618</v>
      </c>
      <c r="H1156" s="166" t="s">
        <v>19</v>
      </c>
      <c r="I1156" s="168"/>
      <c r="L1156" s="165"/>
      <c r="M1156" s="169"/>
      <c r="T1156" s="170"/>
      <c r="AT1156" s="166" t="s">
        <v>197</v>
      </c>
      <c r="AU1156" s="166" t="s">
        <v>78</v>
      </c>
      <c r="AV1156" s="14" t="s">
        <v>76</v>
      </c>
      <c r="AW1156" s="14" t="s">
        <v>31</v>
      </c>
      <c r="AX1156" s="14" t="s">
        <v>69</v>
      </c>
      <c r="AY1156" s="166" t="s">
        <v>184</v>
      </c>
    </row>
    <row r="1157" spans="2:65" s="12" customFormat="1">
      <c r="B1157" s="151"/>
      <c r="D1157" s="145" t="s">
        <v>197</v>
      </c>
      <c r="E1157" s="152" t="s">
        <v>19</v>
      </c>
      <c r="F1157" s="153" t="s">
        <v>1619</v>
      </c>
      <c r="H1157" s="154">
        <v>114.048</v>
      </c>
      <c r="I1157" s="155"/>
      <c r="L1157" s="151"/>
      <c r="M1157" s="156"/>
      <c r="T1157" s="157"/>
      <c r="AT1157" s="152" t="s">
        <v>197</v>
      </c>
      <c r="AU1157" s="152" t="s">
        <v>78</v>
      </c>
      <c r="AV1157" s="12" t="s">
        <v>78</v>
      </c>
      <c r="AW1157" s="12" t="s">
        <v>31</v>
      </c>
      <c r="AX1157" s="12" t="s">
        <v>76</v>
      </c>
      <c r="AY1157" s="152" t="s">
        <v>184</v>
      </c>
    </row>
    <row r="1158" spans="2:65" s="1" customFormat="1" ht="24.2" customHeight="1">
      <c r="B1158" s="33"/>
      <c r="C1158" s="132" t="s">
        <v>1620</v>
      </c>
      <c r="D1158" s="132" t="s">
        <v>186</v>
      </c>
      <c r="E1158" s="133" t="s">
        <v>1621</v>
      </c>
      <c r="F1158" s="134" t="s">
        <v>1622</v>
      </c>
      <c r="G1158" s="135" t="s">
        <v>1614</v>
      </c>
      <c r="H1158" s="136">
        <v>160</v>
      </c>
      <c r="I1158" s="137"/>
      <c r="J1158" s="138">
        <f>ROUND(I1158*H1158,2)</f>
        <v>0</v>
      </c>
      <c r="K1158" s="134" t="s">
        <v>190</v>
      </c>
      <c r="L1158" s="33"/>
      <c r="M1158" s="139" t="s">
        <v>19</v>
      </c>
      <c r="N1158" s="140" t="s">
        <v>40</v>
      </c>
      <c r="P1158" s="141">
        <f>O1158*H1158</f>
        <v>0</v>
      </c>
      <c r="Q1158" s="141">
        <v>5.0000000000000002E-5</v>
      </c>
      <c r="R1158" s="141">
        <f>Q1158*H1158</f>
        <v>8.0000000000000002E-3</v>
      </c>
      <c r="S1158" s="141">
        <v>0</v>
      </c>
      <c r="T1158" s="142">
        <f>S1158*H1158</f>
        <v>0</v>
      </c>
      <c r="AR1158" s="143" t="s">
        <v>303</v>
      </c>
      <c r="AT1158" s="143" t="s">
        <v>186</v>
      </c>
      <c r="AU1158" s="143" t="s">
        <v>78</v>
      </c>
      <c r="AY1158" s="18" t="s">
        <v>184</v>
      </c>
      <c r="BE1158" s="144">
        <f>IF(N1158="základní",J1158,0)</f>
        <v>0</v>
      </c>
      <c r="BF1158" s="144">
        <f>IF(N1158="snížená",J1158,0)</f>
        <v>0</v>
      </c>
      <c r="BG1158" s="144">
        <f>IF(N1158="zákl. přenesená",J1158,0)</f>
        <v>0</v>
      </c>
      <c r="BH1158" s="144">
        <f>IF(N1158="sníž. přenesená",J1158,0)</f>
        <v>0</v>
      </c>
      <c r="BI1158" s="144">
        <f>IF(N1158="nulová",J1158,0)</f>
        <v>0</v>
      </c>
      <c r="BJ1158" s="18" t="s">
        <v>76</v>
      </c>
      <c r="BK1158" s="144">
        <f>ROUND(I1158*H1158,2)</f>
        <v>0</v>
      </c>
      <c r="BL1158" s="18" t="s">
        <v>303</v>
      </c>
      <c r="BM1158" s="143" t="s">
        <v>1623</v>
      </c>
    </row>
    <row r="1159" spans="2:65" s="1" customFormat="1" ht="19.5">
      <c r="B1159" s="33"/>
      <c r="D1159" s="145" t="s">
        <v>193</v>
      </c>
      <c r="F1159" s="146" t="s">
        <v>1624</v>
      </c>
      <c r="I1159" s="147"/>
      <c r="L1159" s="33"/>
      <c r="M1159" s="148"/>
      <c r="T1159" s="54"/>
      <c r="AT1159" s="18" t="s">
        <v>193</v>
      </c>
      <c r="AU1159" s="18" t="s">
        <v>78</v>
      </c>
    </row>
    <row r="1160" spans="2:65" s="1" customFormat="1">
      <c r="B1160" s="33"/>
      <c r="D1160" s="149" t="s">
        <v>195</v>
      </c>
      <c r="F1160" s="150" t="s">
        <v>1625</v>
      </c>
      <c r="I1160" s="147"/>
      <c r="L1160" s="33"/>
      <c r="M1160" s="148"/>
      <c r="T1160" s="54"/>
      <c r="AT1160" s="18" t="s">
        <v>195</v>
      </c>
      <c r="AU1160" s="18" t="s">
        <v>78</v>
      </c>
    </row>
    <row r="1161" spans="2:65" s="12" customFormat="1">
      <c r="B1161" s="151"/>
      <c r="D1161" s="145" t="s">
        <v>197</v>
      </c>
      <c r="E1161" s="152" t="s">
        <v>19</v>
      </c>
      <c r="F1161" s="153" t="s">
        <v>1626</v>
      </c>
      <c r="H1161" s="154">
        <v>160</v>
      </c>
      <c r="I1161" s="155"/>
      <c r="L1161" s="151"/>
      <c r="M1161" s="156"/>
      <c r="T1161" s="157"/>
      <c r="AT1161" s="152" t="s">
        <v>197</v>
      </c>
      <c r="AU1161" s="152" t="s">
        <v>78</v>
      </c>
      <c r="AV1161" s="12" t="s">
        <v>78</v>
      </c>
      <c r="AW1161" s="12" t="s">
        <v>31</v>
      </c>
      <c r="AX1161" s="12" t="s">
        <v>69</v>
      </c>
      <c r="AY1161" s="152" t="s">
        <v>184</v>
      </c>
    </row>
    <row r="1162" spans="2:65" s="13" customFormat="1">
      <c r="B1162" s="158"/>
      <c r="D1162" s="145" t="s">
        <v>197</v>
      </c>
      <c r="E1162" s="159" t="s">
        <v>19</v>
      </c>
      <c r="F1162" s="160" t="s">
        <v>205</v>
      </c>
      <c r="H1162" s="161">
        <v>160</v>
      </c>
      <c r="I1162" s="162"/>
      <c r="L1162" s="158"/>
      <c r="M1162" s="163"/>
      <c r="T1162" s="164"/>
      <c r="AT1162" s="159" t="s">
        <v>197</v>
      </c>
      <c r="AU1162" s="159" t="s">
        <v>78</v>
      </c>
      <c r="AV1162" s="13" t="s">
        <v>191</v>
      </c>
      <c r="AW1162" s="13" t="s">
        <v>31</v>
      </c>
      <c r="AX1162" s="13" t="s">
        <v>76</v>
      </c>
      <c r="AY1162" s="159" t="s">
        <v>184</v>
      </c>
    </row>
    <row r="1163" spans="2:65" s="1" customFormat="1" ht="24.2" customHeight="1">
      <c r="B1163" s="33"/>
      <c r="C1163" s="132" t="s">
        <v>1627</v>
      </c>
      <c r="D1163" s="132" t="s">
        <v>186</v>
      </c>
      <c r="E1163" s="133" t="s">
        <v>1628</v>
      </c>
      <c r="F1163" s="134" t="s">
        <v>1629</v>
      </c>
      <c r="G1163" s="135" t="s">
        <v>509</v>
      </c>
      <c r="H1163" s="136">
        <v>1</v>
      </c>
      <c r="I1163" s="137"/>
      <c r="J1163" s="138">
        <f>ROUND(I1163*H1163,2)</f>
        <v>0</v>
      </c>
      <c r="K1163" s="134" t="s">
        <v>19</v>
      </c>
      <c r="L1163" s="33"/>
      <c r="M1163" s="139" t="s">
        <v>19</v>
      </c>
      <c r="N1163" s="140" t="s">
        <v>40</v>
      </c>
      <c r="P1163" s="141">
        <f>O1163*H1163</f>
        <v>0</v>
      </c>
      <c r="Q1163" s="141">
        <v>8.5999999999999998E-4</v>
      </c>
      <c r="R1163" s="141">
        <f>Q1163*H1163</f>
        <v>8.5999999999999998E-4</v>
      </c>
      <c r="S1163" s="141">
        <v>0</v>
      </c>
      <c r="T1163" s="142">
        <f>S1163*H1163</f>
        <v>0</v>
      </c>
      <c r="AR1163" s="143" t="s">
        <v>303</v>
      </c>
      <c r="AT1163" s="143" t="s">
        <v>186</v>
      </c>
      <c r="AU1163" s="143" t="s">
        <v>78</v>
      </c>
      <c r="AY1163" s="18" t="s">
        <v>184</v>
      </c>
      <c r="BE1163" s="144">
        <f>IF(N1163="základní",J1163,0)</f>
        <v>0</v>
      </c>
      <c r="BF1163" s="144">
        <f>IF(N1163="snížená",J1163,0)</f>
        <v>0</v>
      </c>
      <c r="BG1163" s="144">
        <f>IF(N1163="zákl. přenesená",J1163,0)</f>
        <v>0</v>
      </c>
      <c r="BH1163" s="144">
        <f>IF(N1163="sníž. přenesená",J1163,0)</f>
        <v>0</v>
      </c>
      <c r="BI1163" s="144">
        <f>IF(N1163="nulová",J1163,0)</f>
        <v>0</v>
      </c>
      <c r="BJ1163" s="18" t="s">
        <v>76</v>
      </c>
      <c r="BK1163" s="144">
        <f>ROUND(I1163*H1163,2)</f>
        <v>0</v>
      </c>
      <c r="BL1163" s="18" t="s">
        <v>303</v>
      </c>
      <c r="BM1163" s="143" t="s">
        <v>1630</v>
      </c>
    </row>
    <row r="1164" spans="2:65" s="1" customFormat="1">
      <c r="B1164" s="33"/>
      <c r="D1164" s="145" t="s">
        <v>193</v>
      </c>
      <c r="F1164" s="146" t="s">
        <v>1631</v>
      </c>
      <c r="I1164" s="147"/>
      <c r="L1164" s="33"/>
      <c r="M1164" s="148"/>
      <c r="T1164" s="54"/>
      <c r="AT1164" s="18" t="s">
        <v>193</v>
      </c>
      <c r="AU1164" s="18" t="s">
        <v>78</v>
      </c>
    </row>
    <row r="1165" spans="2:65" s="12" customFormat="1">
      <c r="B1165" s="151"/>
      <c r="D1165" s="145" t="s">
        <v>197</v>
      </c>
      <c r="E1165" s="152" t="s">
        <v>19</v>
      </c>
      <c r="F1165" s="153" t="s">
        <v>1632</v>
      </c>
      <c r="H1165" s="154">
        <v>1</v>
      </c>
      <c r="I1165" s="155"/>
      <c r="L1165" s="151"/>
      <c r="M1165" s="156"/>
      <c r="T1165" s="157"/>
      <c r="AT1165" s="152" t="s">
        <v>197</v>
      </c>
      <c r="AU1165" s="152" t="s">
        <v>78</v>
      </c>
      <c r="AV1165" s="12" t="s">
        <v>78</v>
      </c>
      <c r="AW1165" s="12" t="s">
        <v>31</v>
      </c>
      <c r="AX1165" s="12" t="s">
        <v>76</v>
      </c>
      <c r="AY1165" s="152" t="s">
        <v>184</v>
      </c>
    </row>
    <row r="1166" spans="2:65" s="1" customFormat="1" ht="21.75" customHeight="1">
      <c r="B1166" s="33"/>
      <c r="C1166" s="171" t="s">
        <v>1633</v>
      </c>
      <c r="D1166" s="171" t="s">
        <v>557</v>
      </c>
      <c r="E1166" s="172" t="s">
        <v>1634</v>
      </c>
      <c r="F1166" s="173" t="s">
        <v>1635</v>
      </c>
      <c r="G1166" s="174" t="s">
        <v>313</v>
      </c>
      <c r="H1166" s="175">
        <v>6.0999999999999999E-2</v>
      </c>
      <c r="I1166" s="176"/>
      <c r="J1166" s="177">
        <f>ROUND(I1166*H1166,2)</f>
        <v>0</v>
      </c>
      <c r="K1166" s="173" t="s">
        <v>190</v>
      </c>
      <c r="L1166" s="178"/>
      <c r="M1166" s="179" t="s">
        <v>19</v>
      </c>
      <c r="N1166" s="180" t="s">
        <v>40</v>
      </c>
      <c r="P1166" s="141">
        <f>O1166*H1166</f>
        <v>0</v>
      </c>
      <c r="Q1166" s="141">
        <v>1</v>
      </c>
      <c r="R1166" s="141">
        <f>Q1166*H1166</f>
        <v>6.0999999999999999E-2</v>
      </c>
      <c r="S1166" s="141">
        <v>0</v>
      </c>
      <c r="T1166" s="142">
        <f>S1166*H1166</f>
        <v>0</v>
      </c>
      <c r="AR1166" s="143" t="s">
        <v>423</v>
      </c>
      <c r="AT1166" s="143" t="s">
        <v>557</v>
      </c>
      <c r="AU1166" s="143" t="s">
        <v>78</v>
      </c>
      <c r="AY1166" s="18" t="s">
        <v>184</v>
      </c>
      <c r="BE1166" s="144">
        <f>IF(N1166="základní",J1166,0)</f>
        <v>0</v>
      </c>
      <c r="BF1166" s="144">
        <f>IF(N1166="snížená",J1166,0)</f>
        <v>0</v>
      </c>
      <c r="BG1166" s="144">
        <f>IF(N1166="zákl. přenesená",J1166,0)</f>
        <v>0</v>
      </c>
      <c r="BH1166" s="144">
        <f>IF(N1166="sníž. přenesená",J1166,0)</f>
        <v>0</v>
      </c>
      <c r="BI1166" s="144">
        <f>IF(N1166="nulová",J1166,0)</f>
        <v>0</v>
      </c>
      <c r="BJ1166" s="18" t="s">
        <v>76</v>
      </c>
      <c r="BK1166" s="144">
        <f>ROUND(I1166*H1166,2)</f>
        <v>0</v>
      </c>
      <c r="BL1166" s="18" t="s">
        <v>303</v>
      </c>
      <c r="BM1166" s="143" t="s">
        <v>1636</v>
      </c>
    </row>
    <row r="1167" spans="2:65" s="1" customFormat="1">
      <c r="B1167" s="33"/>
      <c r="D1167" s="145" t="s">
        <v>193</v>
      </c>
      <c r="F1167" s="146" t="s">
        <v>1635</v>
      </c>
      <c r="I1167" s="147"/>
      <c r="L1167" s="33"/>
      <c r="M1167" s="148"/>
      <c r="T1167" s="54"/>
      <c r="AT1167" s="18" t="s">
        <v>193</v>
      </c>
      <c r="AU1167" s="18" t="s">
        <v>78</v>
      </c>
    </row>
    <row r="1168" spans="2:65" s="12" customFormat="1">
      <c r="B1168" s="151"/>
      <c r="D1168" s="145" t="s">
        <v>197</v>
      </c>
      <c r="E1168" s="152" t="s">
        <v>19</v>
      </c>
      <c r="F1168" s="153" t="s">
        <v>1637</v>
      </c>
      <c r="H1168" s="154">
        <v>6.0999999999999999E-2</v>
      </c>
      <c r="I1168" s="155"/>
      <c r="L1168" s="151"/>
      <c r="M1168" s="156"/>
      <c r="T1168" s="157"/>
      <c r="AT1168" s="152" t="s">
        <v>197</v>
      </c>
      <c r="AU1168" s="152" t="s">
        <v>78</v>
      </c>
      <c r="AV1168" s="12" t="s">
        <v>78</v>
      </c>
      <c r="AW1168" s="12" t="s">
        <v>31</v>
      </c>
      <c r="AX1168" s="12" t="s">
        <v>69</v>
      </c>
      <c r="AY1168" s="152" t="s">
        <v>184</v>
      </c>
    </row>
    <row r="1169" spans="2:65" s="13" customFormat="1">
      <c r="B1169" s="158"/>
      <c r="D1169" s="145" t="s">
        <v>197</v>
      </c>
      <c r="E1169" s="159" t="s">
        <v>19</v>
      </c>
      <c r="F1169" s="160" t="s">
        <v>205</v>
      </c>
      <c r="H1169" s="161">
        <v>6.0999999999999999E-2</v>
      </c>
      <c r="I1169" s="162"/>
      <c r="L1169" s="158"/>
      <c r="M1169" s="163"/>
      <c r="T1169" s="164"/>
      <c r="AT1169" s="159" t="s">
        <v>197</v>
      </c>
      <c r="AU1169" s="159" t="s">
        <v>78</v>
      </c>
      <c r="AV1169" s="13" t="s">
        <v>191</v>
      </c>
      <c r="AW1169" s="13" t="s">
        <v>31</v>
      </c>
      <c r="AX1169" s="13" t="s">
        <v>76</v>
      </c>
      <c r="AY1169" s="159" t="s">
        <v>184</v>
      </c>
    </row>
    <row r="1170" spans="2:65" s="1" customFormat="1" ht="24.2" customHeight="1">
      <c r="B1170" s="33"/>
      <c r="C1170" s="171" t="s">
        <v>1638</v>
      </c>
      <c r="D1170" s="171" t="s">
        <v>557</v>
      </c>
      <c r="E1170" s="172" t="s">
        <v>1639</v>
      </c>
      <c r="F1170" s="173" t="s">
        <v>1640</v>
      </c>
      <c r="G1170" s="174" t="s">
        <v>328</v>
      </c>
      <c r="H1170" s="175">
        <v>0.114</v>
      </c>
      <c r="I1170" s="176"/>
      <c r="J1170" s="177">
        <f>ROUND(I1170*H1170,2)</f>
        <v>0</v>
      </c>
      <c r="K1170" s="173" t="s">
        <v>190</v>
      </c>
      <c r="L1170" s="178"/>
      <c r="M1170" s="179" t="s">
        <v>19</v>
      </c>
      <c r="N1170" s="180" t="s">
        <v>40</v>
      </c>
      <c r="P1170" s="141">
        <f>O1170*H1170</f>
        <v>0</v>
      </c>
      <c r="Q1170" s="141">
        <v>1.78E-2</v>
      </c>
      <c r="R1170" s="141">
        <f>Q1170*H1170</f>
        <v>2.0292000000000001E-3</v>
      </c>
      <c r="S1170" s="141">
        <v>0</v>
      </c>
      <c r="T1170" s="142">
        <f>S1170*H1170</f>
        <v>0</v>
      </c>
      <c r="AR1170" s="143" t="s">
        <v>423</v>
      </c>
      <c r="AT1170" s="143" t="s">
        <v>557</v>
      </c>
      <c r="AU1170" s="143" t="s">
        <v>78</v>
      </c>
      <c r="AY1170" s="18" t="s">
        <v>184</v>
      </c>
      <c r="BE1170" s="144">
        <f>IF(N1170="základní",J1170,0)</f>
        <v>0</v>
      </c>
      <c r="BF1170" s="144">
        <f>IF(N1170="snížená",J1170,0)</f>
        <v>0</v>
      </c>
      <c r="BG1170" s="144">
        <f>IF(N1170="zákl. přenesená",J1170,0)</f>
        <v>0</v>
      </c>
      <c r="BH1170" s="144">
        <f>IF(N1170="sníž. přenesená",J1170,0)</f>
        <v>0</v>
      </c>
      <c r="BI1170" s="144">
        <f>IF(N1170="nulová",J1170,0)</f>
        <v>0</v>
      </c>
      <c r="BJ1170" s="18" t="s">
        <v>76</v>
      </c>
      <c r="BK1170" s="144">
        <f>ROUND(I1170*H1170,2)</f>
        <v>0</v>
      </c>
      <c r="BL1170" s="18" t="s">
        <v>303</v>
      </c>
      <c r="BM1170" s="143" t="s">
        <v>1641</v>
      </c>
    </row>
    <row r="1171" spans="2:65" s="1" customFormat="1">
      <c r="B1171" s="33"/>
      <c r="D1171" s="145" t="s">
        <v>193</v>
      </c>
      <c r="F1171" s="146" t="s">
        <v>1640</v>
      </c>
      <c r="I1171" s="147"/>
      <c r="L1171" s="33"/>
      <c r="M1171" s="148"/>
      <c r="T1171" s="54"/>
      <c r="AT1171" s="18" t="s">
        <v>193</v>
      </c>
      <c r="AU1171" s="18" t="s">
        <v>78</v>
      </c>
    </row>
    <row r="1172" spans="2:65" s="12" customFormat="1">
      <c r="B1172" s="151"/>
      <c r="D1172" s="145" t="s">
        <v>197</v>
      </c>
      <c r="E1172" s="152" t="s">
        <v>19</v>
      </c>
      <c r="F1172" s="153" t="s">
        <v>1642</v>
      </c>
      <c r="H1172" s="154">
        <v>0.114</v>
      </c>
      <c r="I1172" s="155"/>
      <c r="L1172" s="151"/>
      <c r="M1172" s="156"/>
      <c r="T1172" s="157"/>
      <c r="AT1172" s="152" t="s">
        <v>197</v>
      </c>
      <c r="AU1172" s="152" t="s">
        <v>78</v>
      </c>
      <c r="AV1172" s="12" t="s">
        <v>78</v>
      </c>
      <c r="AW1172" s="12" t="s">
        <v>31</v>
      </c>
      <c r="AX1172" s="12" t="s">
        <v>69</v>
      </c>
      <c r="AY1172" s="152" t="s">
        <v>184</v>
      </c>
    </row>
    <row r="1173" spans="2:65" s="13" customFormat="1">
      <c r="B1173" s="158"/>
      <c r="D1173" s="145" t="s">
        <v>197</v>
      </c>
      <c r="E1173" s="159" t="s">
        <v>19</v>
      </c>
      <c r="F1173" s="160" t="s">
        <v>205</v>
      </c>
      <c r="H1173" s="161">
        <v>0.114</v>
      </c>
      <c r="I1173" s="162"/>
      <c r="L1173" s="158"/>
      <c r="M1173" s="163"/>
      <c r="T1173" s="164"/>
      <c r="AT1173" s="159" t="s">
        <v>197</v>
      </c>
      <c r="AU1173" s="159" t="s">
        <v>78</v>
      </c>
      <c r="AV1173" s="13" t="s">
        <v>191</v>
      </c>
      <c r="AW1173" s="13" t="s">
        <v>31</v>
      </c>
      <c r="AX1173" s="13" t="s">
        <v>76</v>
      </c>
      <c r="AY1173" s="159" t="s">
        <v>184</v>
      </c>
    </row>
    <row r="1174" spans="2:65" s="1" customFormat="1" ht="37.9" customHeight="1">
      <c r="B1174" s="33"/>
      <c r="C1174" s="171" t="s">
        <v>1643</v>
      </c>
      <c r="D1174" s="171" t="s">
        <v>557</v>
      </c>
      <c r="E1174" s="172" t="s">
        <v>1644</v>
      </c>
      <c r="F1174" s="173" t="s">
        <v>1645</v>
      </c>
      <c r="G1174" s="174" t="s">
        <v>509</v>
      </c>
      <c r="H1174" s="175">
        <v>7</v>
      </c>
      <c r="I1174" s="176"/>
      <c r="J1174" s="177">
        <f>ROUND(I1174*H1174,2)</f>
        <v>0</v>
      </c>
      <c r="K1174" s="173" t="s">
        <v>190</v>
      </c>
      <c r="L1174" s="178"/>
      <c r="M1174" s="179" t="s">
        <v>19</v>
      </c>
      <c r="N1174" s="180" t="s">
        <v>40</v>
      </c>
      <c r="P1174" s="141">
        <f>O1174*H1174</f>
        <v>0</v>
      </c>
      <c r="Q1174" s="141">
        <v>2.5100000000000001E-3</v>
      </c>
      <c r="R1174" s="141">
        <f>Q1174*H1174</f>
        <v>1.7570000000000002E-2</v>
      </c>
      <c r="S1174" s="141">
        <v>0</v>
      </c>
      <c r="T1174" s="142">
        <f>S1174*H1174</f>
        <v>0</v>
      </c>
      <c r="AR1174" s="143" t="s">
        <v>423</v>
      </c>
      <c r="AT1174" s="143" t="s">
        <v>557</v>
      </c>
      <c r="AU1174" s="143" t="s">
        <v>78</v>
      </c>
      <c r="AY1174" s="18" t="s">
        <v>184</v>
      </c>
      <c r="BE1174" s="144">
        <f>IF(N1174="základní",J1174,0)</f>
        <v>0</v>
      </c>
      <c r="BF1174" s="144">
        <f>IF(N1174="snížená",J1174,0)</f>
        <v>0</v>
      </c>
      <c r="BG1174" s="144">
        <f>IF(N1174="zákl. přenesená",J1174,0)</f>
        <v>0</v>
      </c>
      <c r="BH1174" s="144">
        <f>IF(N1174="sníž. přenesená",J1174,0)</f>
        <v>0</v>
      </c>
      <c r="BI1174" s="144">
        <f>IF(N1174="nulová",J1174,0)</f>
        <v>0</v>
      </c>
      <c r="BJ1174" s="18" t="s">
        <v>76</v>
      </c>
      <c r="BK1174" s="144">
        <f>ROUND(I1174*H1174,2)</f>
        <v>0</v>
      </c>
      <c r="BL1174" s="18" t="s">
        <v>303</v>
      </c>
      <c r="BM1174" s="143" t="s">
        <v>1646</v>
      </c>
    </row>
    <row r="1175" spans="2:65" s="1" customFormat="1" ht="19.5">
      <c r="B1175" s="33"/>
      <c r="D1175" s="145" t="s">
        <v>193</v>
      </c>
      <c r="F1175" s="146" t="s">
        <v>1645</v>
      </c>
      <c r="I1175" s="147"/>
      <c r="L1175" s="33"/>
      <c r="M1175" s="148"/>
      <c r="T1175" s="54"/>
      <c r="AT1175" s="18" t="s">
        <v>193</v>
      </c>
      <c r="AU1175" s="18" t="s">
        <v>78</v>
      </c>
    </row>
    <row r="1176" spans="2:65" s="1" customFormat="1" ht="19.5">
      <c r="B1176" s="33"/>
      <c r="D1176" s="145" t="s">
        <v>561</v>
      </c>
      <c r="F1176" s="181" t="s">
        <v>1647</v>
      </c>
      <c r="I1176" s="147"/>
      <c r="L1176" s="33"/>
      <c r="M1176" s="148"/>
      <c r="T1176" s="54"/>
      <c r="AT1176" s="18" t="s">
        <v>561</v>
      </c>
      <c r="AU1176" s="18" t="s">
        <v>78</v>
      </c>
    </row>
    <row r="1177" spans="2:65" s="12" customFormat="1">
      <c r="B1177" s="151"/>
      <c r="D1177" s="145" t="s">
        <v>197</v>
      </c>
      <c r="E1177" s="152" t="s">
        <v>19</v>
      </c>
      <c r="F1177" s="153" t="s">
        <v>1610</v>
      </c>
      <c r="H1177" s="154">
        <v>7</v>
      </c>
      <c r="I1177" s="155"/>
      <c r="L1177" s="151"/>
      <c r="M1177" s="156"/>
      <c r="T1177" s="157"/>
      <c r="AT1177" s="152" t="s">
        <v>197</v>
      </c>
      <c r="AU1177" s="152" t="s">
        <v>78</v>
      </c>
      <c r="AV1177" s="12" t="s">
        <v>78</v>
      </c>
      <c r="AW1177" s="12" t="s">
        <v>31</v>
      </c>
      <c r="AX1177" s="12" t="s">
        <v>76</v>
      </c>
      <c r="AY1177" s="152" t="s">
        <v>184</v>
      </c>
    </row>
    <row r="1178" spans="2:65" s="1" customFormat="1" ht="33" customHeight="1">
      <c r="B1178" s="33"/>
      <c r="C1178" s="171" t="s">
        <v>1648</v>
      </c>
      <c r="D1178" s="171" t="s">
        <v>557</v>
      </c>
      <c r="E1178" s="172" t="s">
        <v>1649</v>
      </c>
      <c r="F1178" s="173" t="s">
        <v>1650</v>
      </c>
      <c r="G1178" s="174" t="s">
        <v>509</v>
      </c>
      <c r="H1178" s="175">
        <v>1</v>
      </c>
      <c r="I1178" s="176"/>
      <c r="J1178" s="177">
        <f>ROUND(I1178*H1178,2)</f>
        <v>0</v>
      </c>
      <c r="K1178" s="173" t="s">
        <v>19</v>
      </c>
      <c r="L1178" s="178"/>
      <c r="M1178" s="179" t="s">
        <v>19</v>
      </c>
      <c r="N1178" s="180" t="s">
        <v>40</v>
      </c>
      <c r="P1178" s="141">
        <f>O1178*H1178</f>
        <v>0</v>
      </c>
      <c r="Q1178" s="141">
        <v>2.5999999999999999E-2</v>
      </c>
      <c r="R1178" s="141">
        <f>Q1178*H1178</f>
        <v>2.5999999999999999E-2</v>
      </c>
      <c r="S1178" s="141">
        <v>0</v>
      </c>
      <c r="T1178" s="142">
        <f>S1178*H1178</f>
        <v>0</v>
      </c>
      <c r="AR1178" s="143" t="s">
        <v>423</v>
      </c>
      <c r="AT1178" s="143" t="s">
        <v>557</v>
      </c>
      <c r="AU1178" s="143" t="s">
        <v>78</v>
      </c>
      <c r="AY1178" s="18" t="s">
        <v>184</v>
      </c>
      <c r="BE1178" s="144">
        <f>IF(N1178="základní",J1178,0)</f>
        <v>0</v>
      </c>
      <c r="BF1178" s="144">
        <f>IF(N1178="snížená",J1178,0)</f>
        <v>0</v>
      </c>
      <c r="BG1178" s="144">
        <f>IF(N1178="zákl. přenesená",J1178,0)</f>
        <v>0</v>
      </c>
      <c r="BH1178" s="144">
        <f>IF(N1178="sníž. přenesená",J1178,0)</f>
        <v>0</v>
      </c>
      <c r="BI1178" s="144">
        <f>IF(N1178="nulová",J1178,0)</f>
        <v>0</v>
      </c>
      <c r="BJ1178" s="18" t="s">
        <v>76</v>
      </c>
      <c r="BK1178" s="144">
        <f>ROUND(I1178*H1178,2)</f>
        <v>0</v>
      </c>
      <c r="BL1178" s="18" t="s">
        <v>303</v>
      </c>
      <c r="BM1178" s="143" t="s">
        <v>1651</v>
      </c>
    </row>
    <row r="1179" spans="2:65" s="1" customFormat="1" ht="19.5">
      <c r="B1179" s="33"/>
      <c r="D1179" s="145" t="s">
        <v>193</v>
      </c>
      <c r="F1179" s="146" t="s">
        <v>1650</v>
      </c>
      <c r="I1179" s="147"/>
      <c r="L1179" s="33"/>
      <c r="M1179" s="148"/>
      <c r="T1179" s="54"/>
      <c r="AT1179" s="18" t="s">
        <v>193</v>
      </c>
      <c r="AU1179" s="18" t="s">
        <v>78</v>
      </c>
    </row>
    <row r="1180" spans="2:65" s="12" customFormat="1">
      <c r="B1180" s="151"/>
      <c r="D1180" s="145" t="s">
        <v>197</v>
      </c>
      <c r="E1180" s="152" t="s">
        <v>19</v>
      </c>
      <c r="F1180" s="153" t="s">
        <v>76</v>
      </c>
      <c r="H1180" s="154">
        <v>1</v>
      </c>
      <c r="I1180" s="155"/>
      <c r="L1180" s="151"/>
      <c r="M1180" s="156"/>
      <c r="T1180" s="157"/>
      <c r="AT1180" s="152" t="s">
        <v>197</v>
      </c>
      <c r="AU1180" s="152" t="s">
        <v>78</v>
      </c>
      <c r="AV1180" s="12" t="s">
        <v>78</v>
      </c>
      <c r="AW1180" s="12" t="s">
        <v>31</v>
      </c>
      <c r="AX1180" s="12" t="s">
        <v>69</v>
      </c>
      <c r="AY1180" s="152" t="s">
        <v>184</v>
      </c>
    </row>
    <row r="1181" spans="2:65" s="1" customFormat="1" ht="24.2" customHeight="1">
      <c r="B1181" s="33"/>
      <c r="C1181" s="171" t="s">
        <v>1652</v>
      </c>
      <c r="D1181" s="171" t="s">
        <v>557</v>
      </c>
      <c r="E1181" s="172" t="s">
        <v>1653</v>
      </c>
      <c r="F1181" s="173" t="s">
        <v>1654</v>
      </c>
      <c r="G1181" s="174" t="s">
        <v>509</v>
      </c>
      <c r="H1181" s="175">
        <v>1</v>
      </c>
      <c r="I1181" s="176"/>
      <c r="J1181" s="177">
        <f>ROUND(I1181*H1181,2)</f>
        <v>0</v>
      </c>
      <c r="K1181" s="173" t="s">
        <v>19</v>
      </c>
      <c r="L1181" s="178"/>
      <c r="M1181" s="179" t="s">
        <v>19</v>
      </c>
      <c r="N1181" s="180" t="s">
        <v>40</v>
      </c>
      <c r="P1181" s="141">
        <f>O1181*H1181</f>
        <v>0</v>
      </c>
      <c r="Q1181" s="141">
        <v>5.6000000000000001E-2</v>
      </c>
      <c r="R1181" s="141">
        <f>Q1181*H1181</f>
        <v>5.6000000000000001E-2</v>
      </c>
      <c r="S1181" s="141">
        <v>0</v>
      </c>
      <c r="T1181" s="142">
        <f>S1181*H1181</f>
        <v>0</v>
      </c>
      <c r="AR1181" s="143" t="s">
        <v>423</v>
      </c>
      <c r="AT1181" s="143" t="s">
        <v>557</v>
      </c>
      <c r="AU1181" s="143" t="s">
        <v>78</v>
      </c>
      <c r="AY1181" s="18" t="s">
        <v>184</v>
      </c>
      <c r="BE1181" s="144">
        <f>IF(N1181="základní",J1181,0)</f>
        <v>0</v>
      </c>
      <c r="BF1181" s="144">
        <f>IF(N1181="snížená",J1181,0)</f>
        <v>0</v>
      </c>
      <c r="BG1181" s="144">
        <f>IF(N1181="zákl. přenesená",J1181,0)</f>
        <v>0</v>
      </c>
      <c r="BH1181" s="144">
        <f>IF(N1181="sníž. přenesená",J1181,0)</f>
        <v>0</v>
      </c>
      <c r="BI1181" s="144">
        <f>IF(N1181="nulová",J1181,0)</f>
        <v>0</v>
      </c>
      <c r="BJ1181" s="18" t="s">
        <v>76</v>
      </c>
      <c r="BK1181" s="144">
        <f>ROUND(I1181*H1181,2)</f>
        <v>0</v>
      </c>
      <c r="BL1181" s="18" t="s">
        <v>303</v>
      </c>
      <c r="BM1181" s="143" t="s">
        <v>1655</v>
      </c>
    </row>
    <row r="1182" spans="2:65" s="1" customFormat="1" ht="19.5">
      <c r="B1182" s="33"/>
      <c r="D1182" s="145" t="s">
        <v>193</v>
      </c>
      <c r="F1182" s="146" t="s">
        <v>1654</v>
      </c>
      <c r="I1182" s="147"/>
      <c r="L1182" s="33"/>
      <c r="M1182" s="148"/>
      <c r="T1182" s="54"/>
      <c r="AT1182" s="18" t="s">
        <v>193</v>
      </c>
      <c r="AU1182" s="18" t="s">
        <v>78</v>
      </c>
    </row>
    <row r="1183" spans="2:65" s="1" customFormat="1" ht="24.2" customHeight="1">
      <c r="B1183" s="33"/>
      <c r="C1183" s="171" t="s">
        <v>1656</v>
      </c>
      <c r="D1183" s="171" t="s">
        <v>557</v>
      </c>
      <c r="E1183" s="172" t="s">
        <v>1657</v>
      </c>
      <c r="F1183" s="173" t="s">
        <v>1658</v>
      </c>
      <c r="G1183" s="174" t="s">
        <v>509</v>
      </c>
      <c r="H1183" s="175">
        <v>2</v>
      </c>
      <c r="I1183" s="176"/>
      <c r="J1183" s="177">
        <f>ROUND(I1183*H1183,2)</f>
        <v>0</v>
      </c>
      <c r="K1183" s="173" t="s">
        <v>19</v>
      </c>
      <c r="L1183" s="178"/>
      <c r="M1183" s="179" t="s">
        <v>19</v>
      </c>
      <c r="N1183" s="180" t="s">
        <v>40</v>
      </c>
      <c r="P1183" s="141">
        <f>O1183*H1183</f>
        <v>0</v>
      </c>
      <c r="Q1183" s="141">
        <v>0.11799999999999999</v>
      </c>
      <c r="R1183" s="141">
        <f>Q1183*H1183</f>
        <v>0.23599999999999999</v>
      </c>
      <c r="S1183" s="141">
        <v>0</v>
      </c>
      <c r="T1183" s="142">
        <f>S1183*H1183</f>
        <v>0</v>
      </c>
      <c r="AR1183" s="143" t="s">
        <v>423</v>
      </c>
      <c r="AT1183" s="143" t="s">
        <v>557</v>
      </c>
      <c r="AU1183" s="143" t="s">
        <v>78</v>
      </c>
      <c r="AY1183" s="18" t="s">
        <v>184</v>
      </c>
      <c r="BE1183" s="144">
        <f>IF(N1183="základní",J1183,0)</f>
        <v>0</v>
      </c>
      <c r="BF1183" s="144">
        <f>IF(N1183="snížená",J1183,0)</f>
        <v>0</v>
      </c>
      <c r="BG1183" s="144">
        <f>IF(N1183="zákl. přenesená",J1183,0)</f>
        <v>0</v>
      </c>
      <c r="BH1183" s="144">
        <f>IF(N1183="sníž. přenesená",J1183,0)</f>
        <v>0</v>
      </c>
      <c r="BI1183" s="144">
        <f>IF(N1183="nulová",J1183,0)</f>
        <v>0</v>
      </c>
      <c r="BJ1183" s="18" t="s">
        <v>76</v>
      </c>
      <c r="BK1183" s="144">
        <f>ROUND(I1183*H1183,2)</f>
        <v>0</v>
      </c>
      <c r="BL1183" s="18" t="s">
        <v>303</v>
      </c>
      <c r="BM1183" s="143" t="s">
        <v>1659</v>
      </c>
    </row>
    <row r="1184" spans="2:65" s="1" customFormat="1" ht="19.5">
      <c r="B1184" s="33"/>
      <c r="D1184" s="145" t="s">
        <v>193</v>
      </c>
      <c r="F1184" s="146" t="s">
        <v>1658</v>
      </c>
      <c r="I1184" s="147"/>
      <c r="L1184" s="33"/>
      <c r="M1184" s="148"/>
      <c r="T1184" s="54"/>
      <c r="AT1184" s="18" t="s">
        <v>193</v>
      </c>
      <c r="AU1184" s="18" t="s">
        <v>78</v>
      </c>
    </row>
    <row r="1185" spans="2:65" s="12" customFormat="1">
      <c r="B1185" s="151"/>
      <c r="D1185" s="145" t="s">
        <v>197</v>
      </c>
      <c r="E1185" s="152" t="s">
        <v>19</v>
      </c>
      <c r="F1185" s="153" t="s">
        <v>78</v>
      </c>
      <c r="H1185" s="154">
        <v>2</v>
      </c>
      <c r="I1185" s="155"/>
      <c r="L1185" s="151"/>
      <c r="M1185" s="156"/>
      <c r="T1185" s="157"/>
      <c r="AT1185" s="152" t="s">
        <v>197</v>
      </c>
      <c r="AU1185" s="152" t="s">
        <v>78</v>
      </c>
      <c r="AV1185" s="12" t="s">
        <v>78</v>
      </c>
      <c r="AW1185" s="12" t="s">
        <v>31</v>
      </c>
      <c r="AX1185" s="12" t="s">
        <v>76</v>
      </c>
      <c r="AY1185" s="152" t="s">
        <v>184</v>
      </c>
    </row>
    <row r="1186" spans="2:65" s="1" customFormat="1" ht="33" customHeight="1">
      <c r="B1186" s="33"/>
      <c r="C1186" s="171" t="s">
        <v>1660</v>
      </c>
      <c r="D1186" s="171" t="s">
        <v>557</v>
      </c>
      <c r="E1186" s="172" t="s">
        <v>1661</v>
      </c>
      <c r="F1186" s="173" t="s">
        <v>1662</v>
      </c>
      <c r="G1186" s="174" t="s">
        <v>328</v>
      </c>
      <c r="H1186" s="175">
        <v>2.5</v>
      </c>
      <c r="I1186" s="176"/>
      <c r="J1186" s="177">
        <f>ROUND(I1186*H1186,2)</f>
        <v>0</v>
      </c>
      <c r="K1186" s="173" t="s">
        <v>19</v>
      </c>
      <c r="L1186" s="178"/>
      <c r="M1186" s="179" t="s">
        <v>19</v>
      </c>
      <c r="N1186" s="180" t="s">
        <v>40</v>
      </c>
      <c r="P1186" s="141">
        <f>O1186*H1186</f>
        <v>0</v>
      </c>
      <c r="Q1186" s="141">
        <v>1.4E-2</v>
      </c>
      <c r="R1186" s="141">
        <f>Q1186*H1186</f>
        <v>3.5000000000000003E-2</v>
      </c>
      <c r="S1186" s="141">
        <v>0</v>
      </c>
      <c r="T1186" s="142">
        <f>S1186*H1186</f>
        <v>0</v>
      </c>
      <c r="AR1186" s="143" t="s">
        <v>423</v>
      </c>
      <c r="AT1186" s="143" t="s">
        <v>557</v>
      </c>
      <c r="AU1186" s="143" t="s">
        <v>78</v>
      </c>
      <c r="AY1186" s="18" t="s">
        <v>184</v>
      </c>
      <c r="BE1186" s="144">
        <f>IF(N1186="základní",J1186,0)</f>
        <v>0</v>
      </c>
      <c r="BF1186" s="144">
        <f>IF(N1186="snížená",J1186,0)</f>
        <v>0</v>
      </c>
      <c r="BG1186" s="144">
        <f>IF(N1186="zákl. přenesená",J1186,0)</f>
        <v>0</v>
      </c>
      <c r="BH1186" s="144">
        <f>IF(N1186="sníž. přenesená",J1186,0)</f>
        <v>0</v>
      </c>
      <c r="BI1186" s="144">
        <f>IF(N1186="nulová",J1186,0)</f>
        <v>0</v>
      </c>
      <c r="BJ1186" s="18" t="s">
        <v>76</v>
      </c>
      <c r="BK1186" s="144">
        <f>ROUND(I1186*H1186,2)</f>
        <v>0</v>
      </c>
      <c r="BL1186" s="18" t="s">
        <v>303</v>
      </c>
      <c r="BM1186" s="143" t="s">
        <v>1663</v>
      </c>
    </row>
    <row r="1187" spans="2:65" s="1" customFormat="1" ht="29.25">
      <c r="B1187" s="33"/>
      <c r="D1187" s="145" t="s">
        <v>193</v>
      </c>
      <c r="F1187" s="146" t="s">
        <v>1664</v>
      </c>
      <c r="I1187" s="147"/>
      <c r="L1187" s="33"/>
      <c r="M1187" s="148"/>
      <c r="T1187" s="54"/>
      <c r="AT1187" s="18" t="s">
        <v>193</v>
      </c>
      <c r="AU1187" s="18" t="s">
        <v>78</v>
      </c>
    </row>
    <row r="1188" spans="2:65" s="12" customFormat="1">
      <c r="B1188" s="151"/>
      <c r="D1188" s="145" t="s">
        <v>197</v>
      </c>
      <c r="E1188" s="152" t="s">
        <v>19</v>
      </c>
      <c r="F1188" s="153" t="s">
        <v>1665</v>
      </c>
      <c r="H1188" s="154">
        <v>2.5</v>
      </c>
      <c r="I1188" s="155"/>
      <c r="L1188" s="151"/>
      <c r="M1188" s="156"/>
      <c r="T1188" s="157"/>
      <c r="AT1188" s="152" t="s">
        <v>197</v>
      </c>
      <c r="AU1188" s="152" t="s">
        <v>78</v>
      </c>
      <c r="AV1188" s="12" t="s">
        <v>78</v>
      </c>
      <c r="AW1188" s="12" t="s">
        <v>31</v>
      </c>
      <c r="AX1188" s="12" t="s">
        <v>76</v>
      </c>
      <c r="AY1188" s="152" t="s">
        <v>184</v>
      </c>
    </row>
    <row r="1189" spans="2:65" s="1" customFormat="1" ht="24.2" customHeight="1">
      <c r="B1189" s="33"/>
      <c r="C1189" s="171" t="s">
        <v>1666</v>
      </c>
      <c r="D1189" s="171" t="s">
        <v>557</v>
      </c>
      <c r="E1189" s="172" t="s">
        <v>1667</v>
      </c>
      <c r="F1189" s="173" t="s">
        <v>1668</v>
      </c>
      <c r="G1189" s="174" t="s">
        <v>313</v>
      </c>
      <c r="H1189" s="175">
        <v>0.114</v>
      </c>
      <c r="I1189" s="176"/>
      <c r="J1189" s="177">
        <f>ROUND(I1189*H1189,2)</f>
        <v>0</v>
      </c>
      <c r="K1189" s="173" t="s">
        <v>190</v>
      </c>
      <c r="L1189" s="178"/>
      <c r="M1189" s="179" t="s">
        <v>19</v>
      </c>
      <c r="N1189" s="180" t="s">
        <v>40</v>
      </c>
      <c r="P1189" s="141">
        <f>O1189*H1189</f>
        <v>0</v>
      </c>
      <c r="Q1189" s="141">
        <v>1</v>
      </c>
      <c r="R1189" s="141">
        <f>Q1189*H1189</f>
        <v>0.114</v>
      </c>
      <c r="S1189" s="141">
        <v>0</v>
      </c>
      <c r="T1189" s="142">
        <f>S1189*H1189</f>
        <v>0</v>
      </c>
      <c r="AR1189" s="143" t="s">
        <v>423</v>
      </c>
      <c r="AT1189" s="143" t="s">
        <v>557</v>
      </c>
      <c r="AU1189" s="143" t="s">
        <v>78</v>
      </c>
      <c r="AY1189" s="18" t="s">
        <v>184</v>
      </c>
      <c r="BE1189" s="144">
        <f>IF(N1189="základní",J1189,0)</f>
        <v>0</v>
      </c>
      <c r="BF1189" s="144">
        <f>IF(N1189="snížená",J1189,0)</f>
        <v>0</v>
      </c>
      <c r="BG1189" s="144">
        <f>IF(N1189="zákl. přenesená",J1189,0)</f>
        <v>0</v>
      </c>
      <c r="BH1189" s="144">
        <f>IF(N1189="sníž. přenesená",J1189,0)</f>
        <v>0</v>
      </c>
      <c r="BI1189" s="144">
        <f>IF(N1189="nulová",J1189,0)</f>
        <v>0</v>
      </c>
      <c r="BJ1189" s="18" t="s">
        <v>76</v>
      </c>
      <c r="BK1189" s="144">
        <f>ROUND(I1189*H1189,2)</f>
        <v>0</v>
      </c>
      <c r="BL1189" s="18" t="s">
        <v>303</v>
      </c>
      <c r="BM1189" s="143" t="s">
        <v>1669</v>
      </c>
    </row>
    <row r="1190" spans="2:65" s="1" customFormat="1" ht="19.5">
      <c r="B1190" s="33"/>
      <c r="D1190" s="145" t="s">
        <v>193</v>
      </c>
      <c r="F1190" s="146" t="s">
        <v>1668</v>
      </c>
      <c r="I1190" s="147"/>
      <c r="L1190" s="33"/>
      <c r="M1190" s="148"/>
      <c r="T1190" s="54"/>
      <c r="AT1190" s="18" t="s">
        <v>193</v>
      </c>
      <c r="AU1190" s="18" t="s">
        <v>78</v>
      </c>
    </row>
    <row r="1191" spans="2:65" s="1" customFormat="1" ht="19.5">
      <c r="B1191" s="33"/>
      <c r="D1191" s="145" t="s">
        <v>561</v>
      </c>
      <c r="F1191" s="181" t="s">
        <v>1670</v>
      </c>
      <c r="I1191" s="147"/>
      <c r="L1191" s="33"/>
      <c r="M1191" s="148"/>
      <c r="T1191" s="54"/>
      <c r="AT1191" s="18" t="s">
        <v>561</v>
      </c>
      <c r="AU1191" s="18" t="s">
        <v>78</v>
      </c>
    </row>
    <row r="1192" spans="2:65" s="12" customFormat="1" ht="22.5">
      <c r="B1192" s="151"/>
      <c r="D1192" s="145" t="s">
        <v>197</v>
      </c>
      <c r="E1192" s="152" t="s">
        <v>19</v>
      </c>
      <c r="F1192" s="153" t="s">
        <v>1671</v>
      </c>
      <c r="H1192" s="154">
        <v>0.114</v>
      </c>
      <c r="I1192" s="155"/>
      <c r="L1192" s="151"/>
      <c r="M1192" s="156"/>
      <c r="T1192" s="157"/>
      <c r="AT1192" s="152" t="s">
        <v>197</v>
      </c>
      <c r="AU1192" s="152" t="s">
        <v>78</v>
      </c>
      <c r="AV1192" s="12" t="s">
        <v>78</v>
      </c>
      <c r="AW1192" s="12" t="s">
        <v>31</v>
      </c>
      <c r="AX1192" s="12" t="s">
        <v>76</v>
      </c>
      <c r="AY1192" s="152" t="s">
        <v>184</v>
      </c>
    </row>
    <row r="1193" spans="2:65" s="1" customFormat="1" ht="24.2" customHeight="1">
      <c r="B1193" s="33"/>
      <c r="C1193" s="171" t="s">
        <v>1672</v>
      </c>
      <c r="D1193" s="171" t="s">
        <v>557</v>
      </c>
      <c r="E1193" s="172" t="s">
        <v>1673</v>
      </c>
      <c r="F1193" s="173" t="s">
        <v>1674</v>
      </c>
      <c r="G1193" s="174" t="s">
        <v>313</v>
      </c>
      <c r="H1193" s="175">
        <v>1.0999999999999999E-2</v>
      </c>
      <c r="I1193" s="176"/>
      <c r="J1193" s="177">
        <f>ROUND(I1193*H1193,2)</f>
        <v>0</v>
      </c>
      <c r="K1193" s="173" t="s">
        <v>190</v>
      </c>
      <c r="L1193" s="178"/>
      <c r="M1193" s="179" t="s">
        <v>19</v>
      </c>
      <c r="N1193" s="180" t="s">
        <v>40</v>
      </c>
      <c r="P1193" s="141">
        <f>O1193*H1193</f>
        <v>0</v>
      </c>
      <c r="Q1193" s="141">
        <v>1</v>
      </c>
      <c r="R1193" s="141">
        <f>Q1193*H1193</f>
        <v>1.0999999999999999E-2</v>
      </c>
      <c r="S1193" s="141">
        <v>0</v>
      </c>
      <c r="T1193" s="142">
        <f>S1193*H1193</f>
        <v>0</v>
      </c>
      <c r="AR1193" s="143" t="s">
        <v>423</v>
      </c>
      <c r="AT1193" s="143" t="s">
        <v>557</v>
      </c>
      <c r="AU1193" s="143" t="s">
        <v>78</v>
      </c>
      <c r="AY1193" s="18" t="s">
        <v>184</v>
      </c>
      <c r="BE1193" s="144">
        <f>IF(N1193="základní",J1193,0)</f>
        <v>0</v>
      </c>
      <c r="BF1193" s="144">
        <f>IF(N1193="snížená",J1193,0)</f>
        <v>0</v>
      </c>
      <c r="BG1193" s="144">
        <f>IF(N1193="zákl. přenesená",J1193,0)</f>
        <v>0</v>
      </c>
      <c r="BH1193" s="144">
        <f>IF(N1193="sníž. přenesená",J1193,0)</f>
        <v>0</v>
      </c>
      <c r="BI1193" s="144">
        <f>IF(N1193="nulová",J1193,0)</f>
        <v>0</v>
      </c>
      <c r="BJ1193" s="18" t="s">
        <v>76</v>
      </c>
      <c r="BK1193" s="144">
        <f>ROUND(I1193*H1193,2)</f>
        <v>0</v>
      </c>
      <c r="BL1193" s="18" t="s">
        <v>303</v>
      </c>
      <c r="BM1193" s="143" t="s">
        <v>1675</v>
      </c>
    </row>
    <row r="1194" spans="2:65" s="1" customFormat="1">
      <c r="B1194" s="33"/>
      <c r="D1194" s="145" t="s">
        <v>193</v>
      </c>
      <c r="F1194" s="146" t="s">
        <v>1674</v>
      </c>
      <c r="I1194" s="147"/>
      <c r="L1194" s="33"/>
      <c r="M1194" s="148"/>
      <c r="T1194" s="54"/>
      <c r="AT1194" s="18" t="s">
        <v>193</v>
      </c>
      <c r="AU1194" s="18" t="s">
        <v>78</v>
      </c>
    </row>
    <row r="1195" spans="2:65" s="1" customFormat="1" ht="19.5">
      <c r="B1195" s="33"/>
      <c r="D1195" s="145" t="s">
        <v>561</v>
      </c>
      <c r="F1195" s="181" t="s">
        <v>1676</v>
      </c>
      <c r="I1195" s="147"/>
      <c r="L1195" s="33"/>
      <c r="M1195" s="148"/>
      <c r="T1195" s="54"/>
      <c r="AT1195" s="18" t="s">
        <v>561</v>
      </c>
      <c r="AU1195" s="18" t="s">
        <v>78</v>
      </c>
    </row>
    <row r="1196" spans="2:65" s="14" customFormat="1">
      <c r="B1196" s="165"/>
      <c r="D1196" s="145" t="s">
        <v>197</v>
      </c>
      <c r="E1196" s="166" t="s">
        <v>19</v>
      </c>
      <c r="F1196" s="167" t="s">
        <v>1677</v>
      </c>
      <c r="H1196" s="166" t="s">
        <v>19</v>
      </c>
      <c r="I1196" s="168"/>
      <c r="L1196" s="165"/>
      <c r="M1196" s="169"/>
      <c r="T1196" s="170"/>
      <c r="AT1196" s="166" t="s">
        <v>197</v>
      </c>
      <c r="AU1196" s="166" t="s">
        <v>78</v>
      </c>
      <c r="AV1196" s="14" t="s">
        <v>76</v>
      </c>
      <c r="AW1196" s="14" t="s">
        <v>31</v>
      </c>
      <c r="AX1196" s="14" t="s">
        <v>69</v>
      </c>
      <c r="AY1196" s="166" t="s">
        <v>184</v>
      </c>
    </row>
    <row r="1197" spans="2:65" s="12" customFormat="1">
      <c r="B1197" s="151"/>
      <c r="D1197" s="145" t="s">
        <v>197</v>
      </c>
      <c r="E1197" s="152" t="s">
        <v>19</v>
      </c>
      <c r="F1197" s="153" t="s">
        <v>1678</v>
      </c>
      <c r="H1197" s="154">
        <v>1.0999999999999999E-2</v>
      </c>
      <c r="I1197" s="155"/>
      <c r="L1197" s="151"/>
      <c r="M1197" s="156"/>
      <c r="T1197" s="157"/>
      <c r="AT1197" s="152" t="s">
        <v>197</v>
      </c>
      <c r="AU1197" s="152" t="s">
        <v>78</v>
      </c>
      <c r="AV1197" s="12" t="s">
        <v>78</v>
      </c>
      <c r="AW1197" s="12" t="s">
        <v>31</v>
      </c>
      <c r="AX1197" s="12" t="s">
        <v>76</v>
      </c>
      <c r="AY1197" s="152" t="s">
        <v>184</v>
      </c>
    </row>
    <row r="1198" spans="2:65" s="1" customFormat="1" ht="24.2" customHeight="1">
      <c r="B1198" s="33"/>
      <c r="C1198" s="132" t="s">
        <v>1679</v>
      </c>
      <c r="D1198" s="132" t="s">
        <v>186</v>
      </c>
      <c r="E1198" s="133" t="s">
        <v>1680</v>
      </c>
      <c r="F1198" s="134" t="s">
        <v>1681</v>
      </c>
      <c r="G1198" s="135" t="s">
        <v>313</v>
      </c>
      <c r="H1198" s="136">
        <v>0.57499999999999996</v>
      </c>
      <c r="I1198" s="137"/>
      <c r="J1198" s="138">
        <f>ROUND(I1198*H1198,2)</f>
        <v>0</v>
      </c>
      <c r="K1198" s="134" t="s">
        <v>190</v>
      </c>
      <c r="L1198" s="33"/>
      <c r="M1198" s="139" t="s">
        <v>19</v>
      </c>
      <c r="N1198" s="140" t="s">
        <v>40</v>
      </c>
      <c r="P1198" s="141">
        <f>O1198*H1198</f>
        <v>0</v>
      </c>
      <c r="Q1198" s="141">
        <v>0</v>
      </c>
      <c r="R1198" s="141">
        <f>Q1198*H1198</f>
        <v>0</v>
      </c>
      <c r="S1198" s="141">
        <v>0</v>
      </c>
      <c r="T1198" s="142">
        <f>S1198*H1198</f>
        <v>0</v>
      </c>
      <c r="AR1198" s="143" t="s">
        <v>303</v>
      </c>
      <c r="AT1198" s="143" t="s">
        <v>186</v>
      </c>
      <c r="AU1198" s="143" t="s">
        <v>78</v>
      </c>
      <c r="AY1198" s="18" t="s">
        <v>184</v>
      </c>
      <c r="BE1198" s="144">
        <f>IF(N1198="základní",J1198,0)</f>
        <v>0</v>
      </c>
      <c r="BF1198" s="144">
        <f>IF(N1198="snížená",J1198,0)</f>
        <v>0</v>
      </c>
      <c r="BG1198" s="144">
        <f>IF(N1198="zákl. přenesená",J1198,0)</f>
        <v>0</v>
      </c>
      <c r="BH1198" s="144">
        <f>IF(N1198="sníž. přenesená",J1198,0)</f>
        <v>0</v>
      </c>
      <c r="BI1198" s="144">
        <f>IF(N1198="nulová",J1198,0)</f>
        <v>0</v>
      </c>
      <c r="BJ1198" s="18" t="s">
        <v>76</v>
      </c>
      <c r="BK1198" s="144">
        <f>ROUND(I1198*H1198,2)</f>
        <v>0</v>
      </c>
      <c r="BL1198" s="18" t="s">
        <v>303</v>
      </c>
      <c r="BM1198" s="143" t="s">
        <v>1682</v>
      </c>
    </row>
    <row r="1199" spans="2:65" s="1" customFormat="1" ht="29.25">
      <c r="B1199" s="33"/>
      <c r="D1199" s="145" t="s">
        <v>193</v>
      </c>
      <c r="F1199" s="146" t="s">
        <v>1683</v>
      </c>
      <c r="I1199" s="147"/>
      <c r="L1199" s="33"/>
      <c r="M1199" s="148"/>
      <c r="T1199" s="54"/>
      <c r="AT1199" s="18" t="s">
        <v>193</v>
      </c>
      <c r="AU1199" s="18" t="s">
        <v>78</v>
      </c>
    </row>
    <row r="1200" spans="2:65" s="1" customFormat="1">
      <c r="B1200" s="33"/>
      <c r="D1200" s="149" t="s">
        <v>195</v>
      </c>
      <c r="F1200" s="150" t="s">
        <v>1684</v>
      </c>
      <c r="I1200" s="147"/>
      <c r="L1200" s="33"/>
      <c r="M1200" s="148"/>
      <c r="T1200" s="54"/>
      <c r="AT1200" s="18" t="s">
        <v>195</v>
      </c>
      <c r="AU1200" s="18" t="s">
        <v>78</v>
      </c>
    </row>
    <row r="1201" spans="2:65" s="11" customFormat="1" ht="22.9" customHeight="1">
      <c r="B1201" s="120"/>
      <c r="D1201" s="121" t="s">
        <v>68</v>
      </c>
      <c r="E1201" s="130" t="s">
        <v>1685</v>
      </c>
      <c r="F1201" s="130" t="s">
        <v>1686</v>
      </c>
      <c r="I1201" s="123"/>
      <c r="J1201" s="131">
        <f>BK1201</f>
        <v>0</v>
      </c>
      <c r="L1201" s="120"/>
      <c r="M1201" s="125"/>
      <c r="P1201" s="126">
        <f>SUM(P1202:P1211)</f>
        <v>0</v>
      </c>
      <c r="R1201" s="126">
        <f>SUM(R1202:R1211)</f>
        <v>0.57153599999999993</v>
      </c>
      <c r="T1201" s="127">
        <f>SUM(T1202:T1211)</f>
        <v>0</v>
      </c>
      <c r="AR1201" s="121" t="s">
        <v>78</v>
      </c>
      <c r="AT1201" s="128" t="s">
        <v>68</v>
      </c>
      <c r="AU1201" s="128" t="s">
        <v>76</v>
      </c>
      <c r="AY1201" s="121" t="s">
        <v>184</v>
      </c>
      <c r="BK1201" s="129">
        <f>SUM(BK1202:BK1211)</f>
        <v>0</v>
      </c>
    </row>
    <row r="1202" spans="2:65" s="1" customFormat="1" ht="33" customHeight="1">
      <c r="B1202" s="33"/>
      <c r="C1202" s="132" t="s">
        <v>1687</v>
      </c>
      <c r="D1202" s="132" t="s">
        <v>186</v>
      </c>
      <c r="E1202" s="133" t="s">
        <v>1688</v>
      </c>
      <c r="F1202" s="134" t="s">
        <v>1689</v>
      </c>
      <c r="G1202" s="135" t="s">
        <v>345</v>
      </c>
      <c r="H1202" s="136">
        <v>19.440000000000001</v>
      </c>
      <c r="I1202" s="137"/>
      <c r="J1202" s="138">
        <f>ROUND(I1202*H1202,2)</f>
        <v>0</v>
      </c>
      <c r="K1202" s="134" t="s">
        <v>190</v>
      </c>
      <c r="L1202" s="33"/>
      <c r="M1202" s="139" t="s">
        <v>19</v>
      </c>
      <c r="N1202" s="140" t="s">
        <v>40</v>
      </c>
      <c r="P1202" s="141">
        <f>O1202*H1202</f>
        <v>0</v>
      </c>
      <c r="Q1202" s="141">
        <v>5.1999999999999998E-3</v>
      </c>
      <c r="R1202" s="141">
        <f>Q1202*H1202</f>
        <v>0.101088</v>
      </c>
      <c r="S1202" s="141">
        <v>0</v>
      </c>
      <c r="T1202" s="142">
        <f>S1202*H1202</f>
        <v>0</v>
      </c>
      <c r="AR1202" s="143" t="s">
        <v>303</v>
      </c>
      <c r="AT1202" s="143" t="s">
        <v>186</v>
      </c>
      <c r="AU1202" s="143" t="s">
        <v>78</v>
      </c>
      <c r="AY1202" s="18" t="s">
        <v>184</v>
      </c>
      <c r="BE1202" s="144">
        <f>IF(N1202="základní",J1202,0)</f>
        <v>0</v>
      </c>
      <c r="BF1202" s="144">
        <f>IF(N1202="snížená",J1202,0)</f>
        <v>0</v>
      </c>
      <c r="BG1202" s="144">
        <f>IF(N1202="zákl. přenesená",J1202,0)</f>
        <v>0</v>
      </c>
      <c r="BH1202" s="144">
        <f>IF(N1202="sníž. přenesená",J1202,0)</f>
        <v>0</v>
      </c>
      <c r="BI1202" s="144">
        <f>IF(N1202="nulová",J1202,0)</f>
        <v>0</v>
      </c>
      <c r="BJ1202" s="18" t="s">
        <v>76</v>
      </c>
      <c r="BK1202" s="144">
        <f>ROUND(I1202*H1202,2)</f>
        <v>0</v>
      </c>
      <c r="BL1202" s="18" t="s">
        <v>303</v>
      </c>
      <c r="BM1202" s="143" t="s">
        <v>1690</v>
      </c>
    </row>
    <row r="1203" spans="2:65" s="1" customFormat="1" ht="29.25">
      <c r="B1203" s="33"/>
      <c r="D1203" s="145" t="s">
        <v>193</v>
      </c>
      <c r="F1203" s="146" t="s">
        <v>1691</v>
      </c>
      <c r="I1203" s="147"/>
      <c r="L1203" s="33"/>
      <c r="M1203" s="148"/>
      <c r="T1203" s="54"/>
      <c r="AT1203" s="18" t="s">
        <v>193</v>
      </c>
      <c r="AU1203" s="18" t="s">
        <v>78</v>
      </c>
    </row>
    <row r="1204" spans="2:65" s="1" customFormat="1">
      <c r="B1204" s="33"/>
      <c r="D1204" s="149" t="s">
        <v>195</v>
      </c>
      <c r="F1204" s="150" t="s">
        <v>1692</v>
      </c>
      <c r="I1204" s="147"/>
      <c r="L1204" s="33"/>
      <c r="M1204" s="148"/>
      <c r="T1204" s="54"/>
      <c r="AT1204" s="18" t="s">
        <v>195</v>
      </c>
      <c r="AU1204" s="18" t="s">
        <v>78</v>
      </c>
    </row>
    <row r="1205" spans="2:65" s="12" customFormat="1">
      <c r="B1205" s="151"/>
      <c r="D1205" s="145" t="s">
        <v>197</v>
      </c>
      <c r="E1205" s="152" t="s">
        <v>19</v>
      </c>
      <c r="F1205" s="153" t="s">
        <v>1693</v>
      </c>
      <c r="H1205" s="154">
        <v>19.440000000000001</v>
      </c>
      <c r="I1205" s="155"/>
      <c r="L1205" s="151"/>
      <c r="M1205" s="156"/>
      <c r="T1205" s="157"/>
      <c r="AT1205" s="152" t="s">
        <v>197</v>
      </c>
      <c r="AU1205" s="152" t="s">
        <v>78</v>
      </c>
      <c r="AV1205" s="12" t="s">
        <v>78</v>
      </c>
      <c r="AW1205" s="12" t="s">
        <v>31</v>
      </c>
      <c r="AX1205" s="12" t="s">
        <v>69</v>
      </c>
      <c r="AY1205" s="152" t="s">
        <v>184</v>
      </c>
    </row>
    <row r="1206" spans="2:65" s="1" customFormat="1" ht="37.9" customHeight="1">
      <c r="B1206" s="33"/>
      <c r="C1206" s="171" t="s">
        <v>1694</v>
      </c>
      <c r="D1206" s="171" t="s">
        <v>557</v>
      </c>
      <c r="E1206" s="172" t="s">
        <v>1695</v>
      </c>
      <c r="F1206" s="173" t="s">
        <v>1696</v>
      </c>
      <c r="G1206" s="174" t="s">
        <v>345</v>
      </c>
      <c r="H1206" s="175">
        <v>21.384</v>
      </c>
      <c r="I1206" s="176"/>
      <c r="J1206" s="177">
        <f>ROUND(I1206*H1206,2)</f>
        <v>0</v>
      </c>
      <c r="K1206" s="173" t="s">
        <v>190</v>
      </c>
      <c r="L1206" s="178"/>
      <c r="M1206" s="179" t="s">
        <v>19</v>
      </c>
      <c r="N1206" s="180" t="s">
        <v>40</v>
      </c>
      <c r="P1206" s="141">
        <f>O1206*H1206</f>
        <v>0</v>
      </c>
      <c r="Q1206" s="141">
        <v>2.1999999999999999E-2</v>
      </c>
      <c r="R1206" s="141">
        <f>Q1206*H1206</f>
        <v>0.47044799999999998</v>
      </c>
      <c r="S1206" s="141">
        <v>0</v>
      </c>
      <c r="T1206" s="142">
        <f>S1206*H1206</f>
        <v>0</v>
      </c>
      <c r="AR1206" s="143" t="s">
        <v>423</v>
      </c>
      <c r="AT1206" s="143" t="s">
        <v>557</v>
      </c>
      <c r="AU1206" s="143" t="s">
        <v>78</v>
      </c>
      <c r="AY1206" s="18" t="s">
        <v>184</v>
      </c>
      <c r="BE1206" s="144">
        <f>IF(N1206="základní",J1206,0)</f>
        <v>0</v>
      </c>
      <c r="BF1206" s="144">
        <f>IF(N1206="snížená",J1206,0)</f>
        <v>0</v>
      </c>
      <c r="BG1206" s="144">
        <f>IF(N1206="zákl. přenesená",J1206,0)</f>
        <v>0</v>
      </c>
      <c r="BH1206" s="144">
        <f>IF(N1206="sníž. přenesená",J1206,0)</f>
        <v>0</v>
      </c>
      <c r="BI1206" s="144">
        <f>IF(N1206="nulová",J1206,0)</f>
        <v>0</v>
      </c>
      <c r="BJ1206" s="18" t="s">
        <v>76</v>
      </c>
      <c r="BK1206" s="144">
        <f>ROUND(I1206*H1206,2)</f>
        <v>0</v>
      </c>
      <c r="BL1206" s="18" t="s">
        <v>303</v>
      </c>
      <c r="BM1206" s="143" t="s">
        <v>1697</v>
      </c>
    </row>
    <row r="1207" spans="2:65" s="1" customFormat="1" ht="19.5">
      <c r="B1207" s="33"/>
      <c r="D1207" s="145" t="s">
        <v>193</v>
      </c>
      <c r="F1207" s="146" t="s">
        <v>1696</v>
      </c>
      <c r="I1207" s="147"/>
      <c r="L1207" s="33"/>
      <c r="M1207" s="148"/>
      <c r="T1207" s="54"/>
      <c r="AT1207" s="18" t="s">
        <v>193</v>
      </c>
      <c r="AU1207" s="18" t="s">
        <v>78</v>
      </c>
    </row>
    <row r="1208" spans="2:65" s="12" customFormat="1">
      <c r="B1208" s="151"/>
      <c r="D1208" s="145" t="s">
        <v>197</v>
      </c>
      <c r="E1208" s="152" t="s">
        <v>19</v>
      </c>
      <c r="F1208" s="153" t="s">
        <v>1698</v>
      </c>
      <c r="H1208" s="154">
        <v>21.384</v>
      </c>
      <c r="I1208" s="155"/>
      <c r="L1208" s="151"/>
      <c r="M1208" s="156"/>
      <c r="T1208" s="157"/>
      <c r="AT1208" s="152" t="s">
        <v>197</v>
      </c>
      <c r="AU1208" s="152" t="s">
        <v>78</v>
      </c>
      <c r="AV1208" s="12" t="s">
        <v>78</v>
      </c>
      <c r="AW1208" s="12" t="s">
        <v>31</v>
      </c>
      <c r="AX1208" s="12" t="s">
        <v>76</v>
      </c>
      <c r="AY1208" s="152" t="s">
        <v>184</v>
      </c>
    </row>
    <row r="1209" spans="2:65" s="1" customFormat="1" ht="24.2" customHeight="1">
      <c r="B1209" s="33"/>
      <c r="C1209" s="132" t="s">
        <v>1699</v>
      </c>
      <c r="D1209" s="132" t="s">
        <v>186</v>
      </c>
      <c r="E1209" s="133" t="s">
        <v>1700</v>
      </c>
      <c r="F1209" s="134" t="s">
        <v>1701</v>
      </c>
      <c r="G1209" s="135" t="s">
        <v>313</v>
      </c>
      <c r="H1209" s="136">
        <v>0.57199999999999995</v>
      </c>
      <c r="I1209" s="137"/>
      <c r="J1209" s="138">
        <f>ROUND(I1209*H1209,2)</f>
        <v>0</v>
      </c>
      <c r="K1209" s="134" t="s">
        <v>190</v>
      </c>
      <c r="L1209" s="33"/>
      <c r="M1209" s="139" t="s">
        <v>19</v>
      </c>
      <c r="N1209" s="140" t="s">
        <v>40</v>
      </c>
      <c r="P1209" s="141">
        <f>O1209*H1209</f>
        <v>0</v>
      </c>
      <c r="Q1209" s="141">
        <v>0</v>
      </c>
      <c r="R1209" s="141">
        <f>Q1209*H1209</f>
        <v>0</v>
      </c>
      <c r="S1209" s="141">
        <v>0</v>
      </c>
      <c r="T1209" s="142">
        <f>S1209*H1209</f>
        <v>0</v>
      </c>
      <c r="AR1209" s="143" t="s">
        <v>303</v>
      </c>
      <c r="AT1209" s="143" t="s">
        <v>186</v>
      </c>
      <c r="AU1209" s="143" t="s">
        <v>78</v>
      </c>
      <c r="AY1209" s="18" t="s">
        <v>184</v>
      </c>
      <c r="BE1209" s="144">
        <f>IF(N1209="základní",J1209,0)</f>
        <v>0</v>
      </c>
      <c r="BF1209" s="144">
        <f>IF(N1209="snížená",J1209,0)</f>
        <v>0</v>
      </c>
      <c r="BG1209" s="144">
        <f>IF(N1209="zákl. přenesená",J1209,0)</f>
        <v>0</v>
      </c>
      <c r="BH1209" s="144">
        <f>IF(N1209="sníž. přenesená",J1209,0)</f>
        <v>0</v>
      </c>
      <c r="BI1209" s="144">
        <f>IF(N1209="nulová",J1209,0)</f>
        <v>0</v>
      </c>
      <c r="BJ1209" s="18" t="s">
        <v>76</v>
      </c>
      <c r="BK1209" s="144">
        <f>ROUND(I1209*H1209,2)</f>
        <v>0</v>
      </c>
      <c r="BL1209" s="18" t="s">
        <v>303</v>
      </c>
      <c r="BM1209" s="143" t="s">
        <v>1702</v>
      </c>
    </row>
    <row r="1210" spans="2:65" s="1" customFormat="1" ht="29.25">
      <c r="B1210" s="33"/>
      <c r="D1210" s="145" t="s">
        <v>193</v>
      </c>
      <c r="F1210" s="146" t="s">
        <v>1703</v>
      </c>
      <c r="I1210" s="147"/>
      <c r="L1210" s="33"/>
      <c r="M1210" s="148"/>
      <c r="T1210" s="54"/>
      <c r="AT1210" s="18" t="s">
        <v>193</v>
      </c>
      <c r="AU1210" s="18" t="s">
        <v>78</v>
      </c>
    </row>
    <row r="1211" spans="2:65" s="1" customFormat="1">
      <c r="B1211" s="33"/>
      <c r="D1211" s="149" t="s">
        <v>195</v>
      </c>
      <c r="F1211" s="150" t="s">
        <v>1704</v>
      </c>
      <c r="I1211" s="147"/>
      <c r="L1211" s="33"/>
      <c r="M1211" s="148"/>
      <c r="T1211" s="54"/>
      <c r="AT1211" s="18" t="s">
        <v>195</v>
      </c>
      <c r="AU1211" s="18" t="s">
        <v>78</v>
      </c>
    </row>
    <row r="1212" spans="2:65" s="11" customFormat="1" ht="22.9" customHeight="1">
      <c r="B1212" s="120"/>
      <c r="D1212" s="121" t="s">
        <v>68</v>
      </c>
      <c r="E1212" s="130" t="s">
        <v>1705</v>
      </c>
      <c r="F1212" s="130" t="s">
        <v>1706</v>
      </c>
      <c r="I1212" s="123"/>
      <c r="J1212" s="131">
        <f>BK1212</f>
        <v>0</v>
      </c>
      <c r="L1212" s="120"/>
      <c r="M1212" s="125"/>
      <c r="P1212" s="126">
        <f>SUM(P1213:P1248)</f>
        <v>0</v>
      </c>
      <c r="R1212" s="126">
        <f>SUM(R1213:R1248)</f>
        <v>0.83690836000000002</v>
      </c>
      <c r="T1212" s="127">
        <f>SUM(T1213:T1248)</f>
        <v>0</v>
      </c>
      <c r="AR1212" s="121" t="s">
        <v>78</v>
      </c>
      <c r="AT1212" s="128" t="s">
        <v>68</v>
      </c>
      <c r="AU1212" s="128" t="s">
        <v>76</v>
      </c>
      <c r="AY1212" s="121" t="s">
        <v>184</v>
      </c>
      <c r="BK1212" s="129">
        <f>SUM(BK1213:BK1248)</f>
        <v>0</v>
      </c>
    </row>
    <row r="1213" spans="2:65" s="1" customFormat="1" ht="16.5" customHeight="1">
      <c r="B1213" s="33"/>
      <c r="C1213" s="132" t="s">
        <v>1707</v>
      </c>
      <c r="D1213" s="132" t="s">
        <v>186</v>
      </c>
      <c r="E1213" s="133" t="s">
        <v>1708</v>
      </c>
      <c r="F1213" s="134" t="s">
        <v>1709</v>
      </c>
      <c r="G1213" s="135" t="s">
        <v>345</v>
      </c>
      <c r="H1213" s="136">
        <v>120.3</v>
      </c>
      <c r="I1213" s="137"/>
      <c r="J1213" s="138">
        <f>ROUND(I1213*H1213,2)</f>
        <v>0</v>
      </c>
      <c r="K1213" s="134" t="s">
        <v>190</v>
      </c>
      <c r="L1213" s="33"/>
      <c r="M1213" s="139" t="s">
        <v>19</v>
      </c>
      <c r="N1213" s="140" t="s">
        <v>40</v>
      </c>
      <c r="P1213" s="141">
        <f>O1213*H1213</f>
        <v>0</v>
      </c>
      <c r="Q1213" s="141">
        <v>0</v>
      </c>
      <c r="R1213" s="141">
        <f>Q1213*H1213</f>
        <v>0</v>
      </c>
      <c r="S1213" s="141">
        <v>0</v>
      </c>
      <c r="T1213" s="142">
        <f>S1213*H1213</f>
        <v>0</v>
      </c>
      <c r="AR1213" s="143" t="s">
        <v>303</v>
      </c>
      <c r="AT1213" s="143" t="s">
        <v>186</v>
      </c>
      <c r="AU1213" s="143" t="s">
        <v>78</v>
      </c>
      <c r="AY1213" s="18" t="s">
        <v>184</v>
      </c>
      <c r="BE1213" s="144">
        <f>IF(N1213="základní",J1213,0)</f>
        <v>0</v>
      </c>
      <c r="BF1213" s="144">
        <f>IF(N1213="snížená",J1213,0)</f>
        <v>0</v>
      </c>
      <c r="BG1213" s="144">
        <f>IF(N1213="zákl. přenesená",J1213,0)</f>
        <v>0</v>
      </c>
      <c r="BH1213" s="144">
        <f>IF(N1213="sníž. přenesená",J1213,0)</f>
        <v>0</v>
      </c>
      <c r="BI1213" s="144">
        <f>IF(N1213="nulová",J1213,0)</f>
        <v>0</v>
      </c>
      <c r="BJ1213" s="18" t="s">
        <v>76</v>
      </c>
      <c r="BK1213" s="144">
        <f>ROUND(I1213*H1213,2)</f>
        <v>0</v>
      </c>
      <c r="BL1213" s="18" t="s">
        <v>303</v>
      </c>
      <c r="BM1213" s="143" t="s">
        <v>1710</v>
      </c>
    </row>
    <row r="1214" spans="2:65" s="1" customFormat="1">
      <c r="B1214" s="33"/>
      <c r="D1214" s="145" t="s">
        <v>193</v>
      </c>
      <c r="F1214" s="146" t="s">
        <v>1711</v>
      </c>
      <c r="I1214" s="147"/>
      <c r="L1214" s="33"/>
      <c r="M1214" s="148"/>
      <c r="T1214" s="54"/>
      <c r="AT1214" s="18" t="s">
        <v>193</v>
      </c>
      <c r="AU1214" s="18" t="s">
        <v>78</v>
      </c>
    </row>
    <row r="1215" spans="2:65" s="1" customFormat="1">
      <c r="B1215" s="33"/>
      <c r="D1215" s="149" t="s">
        <v>195</v>
      </c>
      <c r="F1215" s="150" t="s">
        <v>1712</v>
      </c>
      <c r="I1215" s="147"/>
      <c r="L1215" s="33"/>
      <c r="M1215" s="148"/>
      <c r="T1215" s="54"/>
      <c r="AT1215" s="18" t="s">
        <v>195</v>
      </c>
      <c r="AU1215" s="18" t="s">
        <v>78</v>
      </c>
    </row>
    <row r="1216" spans="2:65" s="12" customFormat="1">
      <c r="B1216" s="151"/>
      <c r="D1216" s="145" t="s">
        <v>197</v>
      </c>
      <c r="E1216" s="152" t="s">
        <v>19</v>
      </c>
      <c r="F1216" s="153" t="s">
        <v>1713</v>
      </c>
      <c r="H1216" s="154">
        <v>74.8</v>
      </c>
      <c r="I1216" s="155"/>
      <c r="L1216" s="151"/>
      <c r="M1216" s="156"/>
      <c r="T1216" s="157"/>
      <c r="AT1216" s="152" t="s">
        <v>197</v>
      </c>
      <c r="AU1216" s="152" t="s">
        <v>78</v>
      </c>
      <c r="AV1216" s="12" t="s">
        <v>78</v>
      </c>
      <c r="AW1216" s="12" t="s">
        <v>31</v>
      </c>
      <c r="AX1216" s="12" t="s">
        <v>69</v>
      </c>
      <c r="AY1216" s="152" t="s">
        <v>184</v>
      </c>
    </row>
    <row r="1217" spans="2:65" s="12" customFormat="1">
      <c r="B1217" s="151"/>
      <c r="D1217" s="145" t="s">
        <v>197</v>
      </c>
      <c r="E1217" s="152" t="s">
        <v>19</v>
      </c>
      <c r="F1217" s="153" t="s">
        <v>1714</v>
      </c>
      <c r="H1217" s="154">
        <v>45.5</v>
      </c>
      <c r="I1217" s="155"/>
      <c r="L1217" s="151"/>
      <c r="M1217" s="156"/>
      <c r="T1217" s="157"/>
      <c r="AT1217" s="152" t="s">
        <v>197</v>
      </c>
      <c r="AU1217" s="152" t="s">
        <v>78</v>
      </c>
      <c r="AV1217" s="12" t="s">
        <v>78</v>
      </c>
      <c r="AW1217" s="12" t="s">
        <v>31</v>
      </c>
      <c r="AX1217" s="12" t="s">
        <v>69</v>
      </c>
      <c r="AY1217" s="152" t="s">
        <v>184</v>
      </c>
    </row>
    <row r="1218" spans="2:65" s="13" customFormat="1">
      <c r="B1218" s="158"/>
      <c r="D1218" s="145" t="s">
        <v>197</v>
      </c>
      <c r="E1218" s="159" t="s">
        <v>19</v>
      </c>
      <c r="F1218" s="160" t="s">
        <v>205</v>
      </c>
      <c r="H1218" s="161">
        <v>120.3</v>
      </c>
      <c r="I1218" s="162"/>
      <c r="L1218" s="158"/>
      <c r="M1218" s="163"/>
      <c r="T1218" s="164"/>
      <c r="AT1218" s="159" t="s">
        <v>197</v>
      </c>
      <c r="AU1218" s="159" t="s">
        <v>78</v>
      </c>
      <c r="AV1218" s="13" t="s">
        <v>191</v>
      </c>
      <c r="AW1218" s="13" t="s">
        <v>31</v>
      </c>
      <c r="AX1218" s="13" t="s">
        <v>76</v>
      </c>
      <c r="AY1218" s="159" t="s">
        <v>184</v>
      </c>
    </row>
    <row r="1219" spans="2:65" s="1" customFormat="1" ht="24.2" customHeight="1">
      <c r="B1219" s="33"/>
      <c r="C1219" s="132" t="s">
        <v>1715</v>
      </c>
      <c r="D1219" s="132" t="s">
        <v>186</v>
      </c>
      <c r="E1219" s="133" t="s">
        <v>1716</v>
      </c>
      <c r="F1219" s="134" t="s">
        <v>1717</v>
      </c>
      <c r="G1219" s="135" t="s">
        <v>345</v>
      </c>
      <c r="H1219" s="136">
        <v>120.3</v>
      </c>
      <c r="I1219" s="137"/>
      <c r="J1219" s="138">
        <f>ROUND(I1219*H1219,2)</f>
        <v>0</v>
      </c>
      <c r="K1219" s="134" t="s">
        <v>190</v>
      </c>
      <c r="L1219" s="33"/>
      <c r="M1219" s="139" t="s">
        <v>19</v>
      </c>
      <c r="N1219" s="140" t="s">
        <v>40</v>
      </c>
      <c r="P1219" s="141">
        <f>O1219*H1219</f>
        <v>0</v>
      </c>
      <c r="Q1219" s="141">
        <v>2.0000000000000001E-4</v>
      </c>
      <c r="R1219" s="141">
        <f>Q1219*H1219</f>
        <v>2.4060000000000002E-2</v>
      </c>
      <c r="S1219" s="141">
        <v>0</v>
      </c>
      <c r="T1219" s="142">
        <f>S1219*H1219</f>
        <v>0</v>
      </c>
      <c r="AR1219" s="143" t="s">
        <v>303</v>
      </c>
      <c r="AT1219" s="143" t="s">
        <v>186</v>
      </c>
      <c r="AU1219" s="143" t="s">
        <v>78</v>
      </c>
      <c r="AY1219" s="18" t="s">
        <v>184</v>
      </c>
      <c r="BE1219" s="144">
        <f>IF(N1219="základní",J1219,0)</f>
        <v>0</v>
      </c>
      <c r="BF1219" s="144">
        <f>IF(N1219="snížená",J1219,0)</f>
        <v>0</v>
      </c>
      <c r="BG1219" s="144">
        <f>IF(N1219="zákl. přenesená",J1219,0)</f>
        <v>0</v>
      </c>
      <c r="BH1219" s="144">
        <f>IF(N1219="sníž. přenesená",J1219,0)</f>
        <v>0</v>
      </c>
      <c r="BI1219" s="144">
        <f>IF(N1219="nulová",J1219,0)</f>
        <v>0</v>
      </c>
      <c r="BJ1219" s="18" t="s">
        <v>76</v>
      </c>
      <c r="BK1219" s="144">
        <f>ROUND(I1219*H1219,2)</f>
        <v>0</v>
      </c>
      <c r="BL1219" s="18" t="s">
        <v>303</v>
      </c>
      <c r="BM1219" s="143" t="s">
        <v>1718</v>
      </c>
    </row>
    <row r="1220" spans="2:65" s="1" customFormat="1">
      <c r="B1220" s="33"/>
      <c r="D1220" s="145" t="s">
        <v>193</v>
      </c>
      <c r="F1220" s="146" t="s">
        <v>1719</v>
      </c>
      <c r="I1220" s="147"/>
      <c r="L1220" s="33"/>
      <c r="M1220" s="148"/>
      <c r="T1220" s="54"/>
      <c r="AT1220" s="18" t="s">
        <v>193</v>
      </c>
      <c r="AU1220" s="18" t="s">
        <v>78</v>
      </c>
    </row>
    <row r="1221" spans="2:65" s="1" customFormat="1">
      <c r="B1221" s="33"/>
      <c r="D1221" s="149" t="s">
        <v>195</v>
      </c>
      <c r="F1221" s="150" t="s">
        <v>1720</v>
      </c>
      <c r="I1221" s="147"/>
      <c r="L1221" s="33"/>
      <c r="M1221" s="148"/>
      <c r="T1221" s="54"/>
      <c r="AT1221" s="18" t="s">
        <v>195</v>
      </c>
      <c r="AU1221" s="18" t="s">
        <v>78</v>
      </c>
    </row>
    <row r="1222" spans="2:65" s="12" customFormat="1">
      <c r="B1222" s="151"/>
      <c r="D1222" s="145" t="s">
        <v>197</v>
      </c>
      <c r="E1222" s="152" t="s">
        <v>19</v>
      </c>
      <c r="F1222" s="153" t="s">
        <v>1721</v>
      </c>
      <c r="H1222" s="154">
        <v>120.3</v>
      </c>
      <c r="I1222" s="155"/>
      <c r="L1222" s="151"/>
      <c r="M1222" s="156"/>
      <c r="T1222" s="157"/>
      <c r="AT1222" s="152" t="s">
        <v>197</v>
      </c>
      <c r="AU1222" s="152" t="s">
        <v>78</v>
      </c>
      <c r="AV1222" s="12" t="s">
        <v>78</v>
      </c>
      <c r="AW1222" s="12" t="s">
        <v>31</v>
      </c>
      <c r="AX1222" s="12" t="s">
        <v>76</v>
      </c>
      <c r="AY1222" s="152" t="s">
        <v>184</v>
      </c>
    </row>
    <row r="1223" spans="2:65" s="1" customFormat="1" ht="33" customHeight="1">
      <c r="B1223" s="33"/>
      <c r="C1223" s="132" t="s">
        <v>1722</v>
      </c>
      <c r="D1223" s="132" t="s">
        <v>186</v>
      </c>
      <c r="E1223" s="133" t="s">
        <v>1723</v>
      </c>
      <c r="F1223" s="134" t="s">
        <v>1724</v>
      </c>
      <c r="G1223" s="135" t="s">
        <v>345</v>
      </c>
      <c r="H1223" s="136">
        <v>120.3</v>
      </c>
      <c r="I1223" s="137"/>
      <c r="J1223" s="138">
        <f>ROUND(I1223*H1223,2)</f>
        <v>0</v>
      </c>
      <c r="K1223" s="134" t="s">
        <v>190</v>
      </c>
      <c r="L1223" s="33"/>
      <c r="M1223" s="139" t="s">
        <v>19</v>
      </c>
      <c r="N1223" s="140" t="s">
        <v>40</v>
      </c>
      <c r="P1223" s="141">
        <f>O1223*H1223</f>
        <v>0</v>
      </c>
      <c r="Q1223" s="141">
        <v>4.5500000000000002E-3</v>
      </c>
      <c r="R1223" s="141">
        <f>Q1223*H1223</f>
        <v>0.54736499999999999</v>
      </c>
      <c r="S1223" s="141">
        <v>0</v>
      </c>
      <c r="T1223" s="142">
        <f>S1223*H1223</f>
        <v>0</v>
      </c>
      <c r="AR1223" s="143" t="s">
        <v>303</v>
      </c>
      <c r="AT1223" s="143" t="s">
        <v>186</v>
      </c>
      <c r="AU1223" s="143" t="s">
        <v>78</v>
      </c>
      <c r="AY1223" s="18" t="s">
        <v>184</v>
      </c>
      <c r="BE1223" s="144">
        <f>IF(N1223="základní",J1223,0)</f>
        <v>0</v>
      </c>
      <c r="BF1223" s="144">
        <f>IF(N1223="snížená",J1223,0)</f>
        <v>0</v>
      </c>
      <c r="BG1223" s="144">
        <f>IF(N1223="zákl. přenesená",J1223,0)</f>
        <v>0</v>
      </c>
      <c r="BH1223" s="144">
        <f>IF(N1223="sníž. přenesená",J1223,0)</f>
        <v>0</v>
      </c>
      <c r="BI1223" s="144">
        <f>IF(N1223="nulová",J1223,0)</f>
        <v>0</v>
      </c>
      <c r="BJ1223" s="18" t="s">
        <v>76</v>
      </c>
      <c r="BK1223" s="144">
        <f>ROUND(I1223*H1223,2)</f>
        <v>0</v>
      </c>
      <c r="BL1223" s="18" t="s">
        <v>303</v>
      </c>
      <c r="BM1223" s="143" t="s">
        <v>1725</v>
      </c>
    </row>
    <row r="1224" spans="2:65" s="1" customFormat="1" ht="19.5">
      <c r="B1224" s="33"/>
      <c r="D1224" s="145" t="s">
        <v>193</v>
      </c>
      <c r="F1224" s="146" t="s">
        <v>1726</v>
      </c>
      <c r="I1224" s="147"/>
      <c r="L1224" s="33"/>
      <c r="M1224" s="148"/>
      <c r="T1224" s="54"/>
      <c r="AT1224" s="18" t="s">
        <v>193</v>
      </c>
      <c r="AU1224" s="18" t="s">
        <v>78</v>
      </c>
    </row>
    <row r="1225" spans="2:65" s="1" customFormat="1">
      <c r="B1225" s="33"/>
      <c r="D1225" s="149" t="s">
        <v>195</v>
      </c>
      <c r="F1225" s="150" t="s">
        <v>1727</v>
      </c>
      <c r="I1225" s="147"/>
      <c r="L1225" s="33"/>
      <c r="M1225" s="148"/>
      <c r="T1225" s="54"/>
      <c r="AT1225" s="18" t="s">
        <v>195</v>
      </c>
      <c r="AU1225" s="18" t="s">
        <v>78</v>
      </c>
    </row>
    <row r="1226" spans="2:65" s="12" customFormat="1">
      <c r="B1226" s="151"/>
      <c r="D1226" s="145" t="s">
        <v>197</v>
      </c>
      <c r="E1226" s="152" t="s">
        <v>19</v>
      </c>
      <c r="F1226" s="153" t="s">
        <v>1721</v>
      </c>
      <c r="H1226" s="154">
        <v>120.3</v>
      </c>
      <c r="I1226" s="155"/>
      <c r="L1226" s="151"/>
      <c r="M1226" s="156"/>
      <c r="T1226" s="157"/>
      <c r="AT1226" s="152" t="s">
        <v>197</v>
      </c>
      <c r="AU1226" s="152" t="s">
        <v>78</v>
      </c>
      <c r="AV1226" s="12" t="s">
        <v>78</v>
      </c>
      <c r="AW1226" s="12" t="s">
        <v>31</v>
      </c>
      <c r="AX1226" s="12" t="s">
        <v>76</v>
      </c>
      <c r="AY1226" s="152" t="s">
        <v>184</v>
      </c>
    </row>
    <row r="1227" spans="2:65" s="1" customFormat="1" ht="16.5" customHeight="1">
      <c r="B1227" s="33"/>
      <c r="C1227" s="132" t="s">
        <v>1728</v>
      </c>
      <c r="D1227" s="132" t="s">
        <v>186</v>
      </c>
      <c r="E1227" s="133" t="s">
        <v>1729</v>
      </c>
      <c r="F1227" s="134" t="s">
        <v>1730</v>
      </c>
      <c r="G1227" s="135" t="s">
        <v>345</v>
      </c>
      <c r="H1227" s="136">
        <v>74.8</v>
      </c>
      <c r="I1227" s="137"/>
      <c r="J1227" s="138">
        <f>ROUND(I1227*H1227,2)</f>
        <v>0</v>
      </c>
      <c r="K1227" s="134" t="s">
        <v>190</v>
      </c>
      <c r="L1227" s="33"/>
      <c r="M1227" s="139" t="s">
        <v>19</v>
      </c>
      <c r="N1227" s="140" t="s">
        <v>40</v>
      </c>
      <c r="P1227" s="141">
        <f>O1227*H1227</f>
        <v>0</v>
      </c>
      <c r="Q1227" s="141">
        <v>2.9999999999999997E-4</v>
      </c>
      <c r="R1227" s="141">
        <f>Q1227*H1227</f>
        <v>2.2439999999999998E-2</v>
      </c>
      <c r="S1227" s="141">
        <v>0</v>
      </c>
      <c r="T1227" s="142">
        <f>S1227*H1227</f>
        <v>0</v>
      </c>
      <c r="AR1227" s="143" t="s">
        <v>303</v>
      </c>
      <c r="AT1227" s="143" t="s">
        <v>186</v>
      </c>
      <c r="AU1227" s="143" t="s">
        <v>78</v>
      </c>
      <c r="AY1227" s="18" t="s">
        <v>184</v>
      </c>
      <c r="BE1227" s="144">
        <f>IF(N1227="základní",J1227,0)</f>
        <v>0</v>
      </c>
      <c r="BF1227" s="144">
        <f>IF(N1227="snížená",J1227,0)</f>
        <v>0</v>
      </c>
      <c r="BG1227" s="144">
        <f>IF(N1227="zákl. přenesená",J1227,0)</f>
        <v>0</v>
      </c>
      <c r="BH1227" s="144">
        <f>IF(N1227="sníž. přenesená",J1227,0)</f>
        <v>0</v>
      </c>
      <c r="BI1227" s="144">
        <f>IF(N1227="nulová",J1227,0)</f>
        <v>0</v>
      </c>
      <c r="BJ1227" s="18" t="s">
        <v>76</v>
      </c>
      <c r="BK1227" s="144">
        <f>ROUND(I1227*H1227,2)</f>
        <v>0</v>
      </c>
      <c r="BL1227" s="18" t="s">
        <v>303</v>
      </c>
      <c r="BM1227" s="143" t="s">
        <v>1731</v>
      </c>
    </row>
    <row r="1228" spans="2:65" s="1" customFormat="1">
      <c r="B1228" s="33"/>
      <c r="D1228" s="145" t="s">
        <v>193</v>
      </c>
      <c r="F1228" s="146" t="s">
        <v>1732</v>
      </c>
      <c r="I1228" s="147"/>
      <c r="L1228" s="33"/>
      <c r="M1228" s="148"/>
      <c r="T1228" s="54"/>
      <c r="AT1228" s="18" t="s">
        <v>193</v>
      </c>
      <c r="AU1228" s="18" t="s">
        <v>78</v>
      </c>
    </row>
    <row r="1229" spans="2:65" s="1" customFormat="1">
      <c r="B1229" s="33"/>
      <c r="D1229" s="149" t="s">
        <v>195</v>
      </c>
      <c r="F1229" s="150" t="s">
        <v>1733</v>
      </c>
      <c r="I1229" s="147"/>
      <c r="L1229" s="33"/>
      <c r="M1229" s="148"/>
      <c r="T1229" s="54"/>
      <c r="AT1229" s="18" t="s">
        <v>195</v>
      </c>
      <c r="AU1229" s="18" t="s">
        <v>78</v>
      </c>
    </row>
    <row r="1230" spans="2:65" s="12" customFormat="1">
      <c r="B1230" s="151"/>
      <c r="D1230" s="145" t="s">
        <v>197</v>
      </c>
      <c r="E1230" s="152" t="s">
        <v>19</v>
      </c>
      <c r="F1230" s="153" t="s">
        <v>1713</v>
      </c>
      <c r="H1230" s="154">
        <v>74.8</v>
      </c>
      <c r="I1230" s="155"/>
      <c r="L1230" s="151"/>
      <c r="M1230" s="156"/>
      <c r="T1230" s="157"/>
      <c r="AT1230" s="152" t="s">
        <v>197</v>
      </c>
      <c r="AU1230" s="152" t="s">
        <v>78</v>
      </c>
      <c r="AV1230" s="12" t="s">
        <v>78</v>
      </c>
      <c r="AW1230" s="12" t="s">
        <v>31</v>
      </c>
      <c r="AX1230" s="12" t="s">
        <v>69</v>
      </c>
      <c r="AY1230" s="152" t="s">
        <v>184</v>
      </c>
    </row>
    <row r="1231" spans="2:65" s="1" customFormat="1" ht="16.5" customHeight="1">
      <c r="B1231" s="33"/>
      <c r="C1231" s="132" t="s">
        <v>1734</v>
      </c>
      <c r="D1231" s="132" t="s">
        <v>186</v>
      </c>
      <c r="E1231" s="133" t="s">
        <v>1735</v>
      </c>
      <c r="F1231" s="134" t="s">
        <v>1736</v>
      </c>
      <c r="G1231" s="135" t="s">
        <v>328</v>
      </c>
      <c r="H1231" s="136">
        <v>102.4</v>
      </c>
      <c r="I1231" s="137"/>
      <c r="J1231" s="138">
        <f>ROUND(I1231*H1231,2)</f>
        <v>0</v>
      </c>
      <c r="K1231" s="134" t="s">
        <v>190</v>
      </c>
      <c r="L1231" s="33"/>
      <c r="M1231" s="139" t="s">
        <v>19</v>
      </c>
      <c r="N1231" s="140" t="s">
        <v>40</v>
      </c>
      <c r="P1231" s="141">
        <f>O1231*H1231</f>
        <v>0</v>
      </c>
      <c r="Q1231" s="141">
        <v>1.0000000000000001E-5</v>
      </c>
      <c r="R1231" s="141">
        <f>Q1231*H1231</f>
        <v>1.0240000000000002E-3</v>
      </c>
      <c r="S1231" s="141">
        <v>0</v>
      </c>
      <c r="T1231" s="142">
        <f>S1231*H1231</f>
        <v>0</v>
      </c>
      <c r="AR1231" s="143" t="s">
        <v>303</v>
      </c>
      <c r="AT1231" s="143" t="s">
        <v>186</v>
      </c>
      <c r="AU1231" s="143" t="s">
        <v>78</v>
      </c>
      <c r="AY1231" s="18" t="s">
        <v>184</v>
      </c>
      <c r="BE1231" s="144">
        <f>IF(N1231="základní",J1231,0)</f>
        <v>0</v>
      </c>
      <c r="BF1231" s="144">
        <f>IF(N1231="snížená",J1231,0)</f>
        <v>0</v>
      </c>
      <c r="BG1231" s="144">
        <f>IF(N1231="zákl. přenesená",J1231,0)</f>
        <v>0</v>
      </c>
      <c r="BH1231" s="144">
        <f>IF(N1231="sníž. přenesená",J1231,0)</f>
        <v>0</v>
      </c>
      <c r="BI1231" s="144">
        <f>IF(N1231="nulová",J1231,0)</f>
        <v>0</v>
      </c>
      <c r="BJ1231" s="18" t="s">
        <v>76</v>
      </c>
      <c r="BK1231" s="144">
        <f>ROUND(I1231*H1231,2)</f>
        <v>0</v>
      </c>
      <c r="BL1231" s="18" t="s">
        <v>303</v>
      </c>
      <c r="BM1231" s="143" t="s">
        <v>1737</v>
      </c>
    </row>
    <row r="1232" spans="2:65" s="1" customFormat="1">
      <c r="B1232" s="33"/>
      <c r="D1232" s="145" t="s">
        <v>193</v>
      </c>
      <c r="F1232" s="146" t="s">
        <v>1738</v>
      </c>
      <c r="I1232" s="147"/>
      <c r="L1232" s="33"/>
      <c r="M1232" s="148"/>
      <c r="T1232" s="54"/>
      <c r="AT1232" s="18" t="s">
        <v>193</v>
      </c>
      <c r="AU1232" s="18" t="s">
        <v>78</v>
      </c>
    </row>
    <row r="1233" spans="2:65" s="1" customFormat="1">
      <c r="B1233" s="33"/>
      <c r="D1233" s="149" t="s">
        <v>195</v>
      </c>
      <c r="F1233" s="150" t="s">
        <v>1739</v>
      </c>
      <c r="I1233" s="147"/>
      <c r="L1233" s="33"/>
      <c r="M1233" s="148"/>
      <c r="T1233" s="54"/>
      <c r="AT1233" s="18" t="s">
        <v>195</v>
      </c>
      <c r="AU1233" s="18" t="s">
        <v>78</v>
      </c>
    </row>
    <row r="1234" spans="2:65" s="14" customFormat="1">
      <c r="B1234" s="165"/>
      <c r="D1234" s="145" t="s">
        <v>197</v>
      </c>
      <c r="E1234" s="166" t="s">
        <v>19</v>
      </c>
      <c r="F1234" s="167" t="s">
        <v>1740</v>
      </c>
      <c r="H1234" s="166" t="s">
        <v>19</v>
      </c>
      <c r="I1234" s="168"/>
      <c r="L1234" s="165"/>
      <c r="M1234" s="169"/>
      <c r="T1234" s="170"/>
      <c r="AT1234" s="166" t="s">
        <v>197</v>
      </c>
      <c r="AU1234" s="166" t="s">
        <v>78</v>
      </c>
      <c r="AV1234" s="14" t="s">
        <v>76</v>
      </c>
      <c r="AW1234" s="14" t="s">
        <v>31</v>
      </c>
      <c r="AX1234" s="14" t="s">
        <v>69</v>
      </c>
      <c r="AY1234" s="166" t="s">
        <v>184</v>
      </c>
    </row>
    <row r="1235" spans="2:65" s="12" customFormat="1">
      <c r="B1235" s="151"/>
      <c r="D1235" s="145" t="s">
        <v>197</v>
      </c>
      <c r="E1235" s="152" t="s">
        <v>19</v>
      </c>
      <c r="F1235" s="153" t="s">
        <v>1741</v>
      </c>
      <c r="H1235" s="154">
        <v>38.4</v>
      </c>
      <c r="I1235" s="155"/>
      <c r="L1235" s="151"/>
      <c r="M1235" s="156"/>
      <c r="T1235" s="157"/>
      <c r="AT1235" s="152" t="s">
        <v>197</v>
      </c>
      <c r="AU1235" s="152" t="s">
        <v>78</v>
      </c>
      <c r="AV1235" s="12" t="s">
        <v>78</v>
      </c>
      <c r="AW1235" s="12" t="s">
        <v>31</v>
      </c>
      <c r="AX1235" s="12" t="s">
        <v>69</v>
      </c>
      <c r="AY1235" s="152" t="s">
        <v>184</v>
      </c>
    </row>
    <row r="1236" spans="2:65" s="12" customFormat="1">
      <c r="B1236" s="151"/>
      <c r="D1236" s="145" t="s">
        <v>197</v>
      </c>
      <c r="E1236" s="152" t="s">
        <v>19</v>
      </c>
      <c r="F1236" s="153" t="s">
        <v>1742</v>
      </c>
      <c r="H1236" s="154">
        <v>18.899999999999999</v>
      </c>
      <c r="I1236" s="155"/>
      <c r="L1236" s="151"/>
      <c r="M1236" s="156"/>
      <c r="T1236" s="157"/>
      <c r="AT1236" s="152" t="s">
        <v>197</v>
      </c>
      <c r="AU1236" s="152" t="s">
        <v>78</v>
      </c>
      <c r="AV1236" s="12" t="s">
        <v>78</v>
      </c>
      <c r="AW1236" s="12" t="s">
        <v>31</v>
      </c>
      <c r="AX1236" s="12" t="s">
        <v>69</v>
      </c>
      <c r="AY1236" s="152" t="s">
        <v>184</v>
      </c>
    </row>
    <row r="1237" spans="2:65" s="12" customFormat="1">
      <c r="B1237" s="151"/>
      <c r="D1237" s="145" t="s">
        <v>197</v>
      </c>
      <c r="E1237" s="152" t="s">
        <v>19</v>
      </c>
      <c r="F1237" s="153" t="s">
        <v>1743</v>
      </c>
      <c r="H1237" s="154">
        <v>15.2</v>
      </c>
      <c r="I1237" s="155"/>
      <c r="L1237" s="151"/>
      <c r="M1237" s="156"/>
      <c r="T1237" s="157"/>
      <c r="AT1237" s="152" t="s">
        <v>197</v>
      </c>
      <c r="AU1237" s="152" t="s">
        <v>78</v>
      </c>
      <c r="AV1237" s="12" t="s">
        <v>78</v>
      </c>
      <c r="AW1237" s="12" t="s">
        <v>31</v>
      </c>
      <c r="AX1237" s="12" t="s">
        <v>69</v>
      </c>
      <c r="AY1237" s="152" t="s">
        <v>184</v>
      </c>
    </row>
    <row r="1238" spans="2:65" s="12" customFormat="1">
      <c r="B1238" s="151"/>
      <c r="D1238" s="145" t="s">
        <v>197</v>
      </c>
      <c r="E1238" s="152" t="s">
        <v>19</v>
      </c>
      <c r="F1238" s="153" t="s">
        <v>1744</v>
      </c>
      <c r="H1238" s="154">
        <v>29.9</v>
      </c>
      <c r="I1238" s="155"/>
      <c r="L1238" s="151"/>
      <c r="M1238" s="156"/>
      <c r="T1238" s="157"/>
      <c r="AT1238" s="152" t="s">
        <v>197</v>
      </c>
      <c r="AU1238" s="152" t="s">
        <v>78</v>
      </c>
      <c r="AV1238" s="12" t="s">
        <v>78</v>
      </c>
      <c r="AW1238" s="12" t="s">
        <v>31</v>
      </c>
      <c r="AX1238" s="12" t="s">
        <v>69</v>
      </c>
      <c r="AY1238" s="152" t="s">
        <v>184</v>
      </c>
    </row>
    <row r="1239" spans="2:65" s="13" customFormat="1">
      <c r="B1239" s="158"/>
      <c r="D1239" s="145" t="s">
        <v>197</v>
      </c>
      <c r="E1239" s="159" t="s">
        <v>19</v>
      </c>
      <c r="F1239" s="160" t="s">
        <v>205</v>
      </c>
      <c r="H1239" s="161">
        <v>102.4</v>
      </c>
      <c r="I1239" s="162"/>
      <c r="L1239" s="158"/>
      <c r="M1239" s="163"/>
      <c r="T1239" s="164"/>
      <c r="AT1239" s="159" t="s">
        <v>197</v>
      </c>
      <c r="AU1239" s="159" t="s">
        <v>78</v>
      </c>
      <c r="AV1239" s="13" t="s">
        <v>191</v>
      </c>
      <c r="AW1239" s="13" t="s">
        <v>31</v>
      </c>
      <c r="AX1239" s="13" t="s">
        <v>76</v>
      </c>
      <c r="AY1239" s="159" t="s">
        <v>184</v>
      </c>
    </row>
    <row r="1240" spans="2:65" s="1" customFormat="1" ht="16.5" customHeight="1">
      <c r="B1240" s="33"/>
      <c r="C1240" s="171" t="s">
        <v>1745</v>
      </c>
      <c r="D1240" s="171" t="s">
        <v>557</v>
      </c>
      <c r="E1240" s="172" t="s">
        <v>1746</v>
      </c>
      <c r="F1240" s="173" t="s">
        <v>1747</v>
      </c>
      <c r="G1240" s="174" t="s">
        <v>328</v>
      </c>
      <c r="H1240" s="175">
        <v>112.2</v>
      </c>
      <c r="I1240" s="176"/>
      <c r="J1240" s="177">
        <f>ROUND(I1240*H1240,2)</f>
        <v>0</v>
      </c>
      <c r="K1240" s="173" t="s">
        <v>190</v>
      </c>
      <c r="L1240" s="178"/>
      <c r="M1240" s="179" t="s">
        <v>19</v>
      </c>
      <c r="N1240" s="180" t="s">
        <v>40</v>
      </c>
      <c r="P1240" s="141">
        <f>O1240*H1240</f>
        <v>0</v>
      </c>
      <c r="Q1240" s="141">
        <v>2.2000000000000001E-4</v>
      </c>
      <c r="R1240" s="141">
        <f>Q1240*H1240</f>
        <v>2.4684000000000001E-2</v>
      </c>
      <c r="S1240" s="141">
        <v>0</v>
      </c>
      <c r="T1240" s="142">
        <f>S1240*H1240</f>
        <v>0</v>
      </c>
      <c r="AR1240" s="143" t="s">
        <v>423</v>
      </c>
      <c r="AT1240" s="143" t="s">
        <v>557</v>
      </c>
      <c r="AU1240" s="143" t="s">
        <v>78</v>
      </c>
      <c r="AY1240" s="18" t="s">
        <v>184</v>
      </c>
      <c r="BE1240" s="144">
        <f>IF(N1240="základní",J1240,0)</f>
        <v>0</v>
      </c>
      <c r="BF1240" s="144">
        <f>IF(N1240="snížená",J1240,0)</f>
        <v>0</v>
      </c>
      <c r="BG1240" s="144">
        <f>IF(N1240="zákl. přenesená",J1240,0)</f>
        <v>0</v>
      </c>
      <c r="BH1240" s="144">
        <f>IF(N1240="sníž. přenesená",J1240,0)</f>
        <v>0</v>
      </c>
      <c r="BI1240" s="144">
        <f>IF(N1240="nulová",J1240,0)</f>
        <v>0</v>
      </c>
      <c r="BJ1240" s="18" t="s">
        <v>76</v>
      </c>
      <c r="BK1240" s="144">
        <f>ROUND(I1240*H1240,2)</f>
        <v>0</v>
      </c>
      <c r="BL1240" s="18" t="s">
        <v>303</v>
      </c>
      <c r="BM1240" s="143" t="s">
        <v>1748</v>
      </c>
    </row>
    <row r="1241" spans="2:65" s="1" customFormat="1">
      <c r="B1241" s="33"/>
      <c r="D1241" s="145" t="s">
        <v>193</v>
      </c>
      <c r="F1241" s="146" t="s">
        <v>1747</v>
      </c>
      <c r="I1241" s="147"/>
      <c r="L1241" s="33"/>
      <c r="M1241" s="148"/>
      <c r="T1241" s="54"/>
      <c r="AT1241" s="18" t="s">
        <v>193</v>
      </c>
      <c r="AU1241" s="18" t="s">
        <v>78</v>
      </c>
    </row>
    <row r="1242" spans="2:65" s="12" customFormat="1">
      <c r="B1242" s="151"/>
      <c r="D1242" s="145" t="s">
        <v>197</v>
      </c>
      <c r="E1242" s="152" t="s">
        <v>19</v>
      </c>
      <c r="F1242" s="153" t="s">
        <v>1749</v>
      </c>
      <c r="H1242" s="154">
        <v>112.2</v>
      </c>
      <c r="I1242" s="155"/>
      <c r="L1242" s="151"/>
      <c r="M1242" s="156"/>
      <c r="T1242" s="157"/>
      <c r="AT1242" s="152" t="s">
        <v>197</v>
      </c>
      <c r="AU1242" s="152" t="s">
        <v>78</v>
      </c>
      <c r="AV1242" s="12" t="s">
        <v>78</v>
      </c>
      <c r="AW1242" s="12" t="s">
        <v>31</v>
      </c>
      <c r="AX1242" s="12" t="s">
        <v>76</v>
      </c>
      <c r="AY1242" s="152" t="s">
        <v>184</v>
      </c>
    </row>
    <row r="1243" spans="2:65" s="1" customFormat="1" ht="16.5" customHeight="1">
      <c r="B1243" s="33"/>
      <c r="C1243" s="171" t="s">
        <v>1750</v>
      </c>
      <c r="D1243" s="171" t="s">
        <v>557</v>
      </c>
      <c r="E1243" s="172" t="s">
        <v>1751</v>
      </c>
      <c r="F1243" s="173" t="s">
        <v>1752</v>
      </c>
      <c r="G1243" s="174" t="s">
        <v>345</v>
      </c>
      <c r="H1243" s="175">
        <v>82.323999999999998</v>
      </c>
      <c r="I1243" s="176"/>
      <c r="J1243" s="177">
        <f>ROUND(I1243*H1243,2)</f>
        <v>0</v>
      </c>
      <c r="K1243" s="173" t="s">
        <v>190</v>
      </c>
      <c r="L1243" s="178"/>
      <c r="M1243" s="179" t="s">
        <v>19</v>
      </c>
      <c r="N1243" s="180" t="s">
        <v>40</v>
      </c>
      <c r="P1243" s="141">
        <f>O1243*H1243</f>
        <v>0</v>
      </c>
      <c r="Q1243" s="141">
        <v>2.64E-3</v>
      </c>
      <c r="R1243" s="141">
        <f>Q1243*H1243</f>
        <v>0.21733536000000001</v>
      </c>
      <c r="S1243" s="141">
        <v>0</v>
      </c>
      <c r="T1243" s="142">
        <f>S1243*H1243</f>
        <v>0</v>
      </c>
      <c r="AR1243" s="143" t="s">
        <v>423</v>
      </c>
      <c r="AT1243" s="143" t="s">
        <v>557</v>
      </c>
      <c r="AU1243" s="143" t="s">
        <v>78</v>
      </c>
      <c r="AY1243" s="18" t="s">
        <v>184</v>
      </c>
      <c r="BE1243" s="144">
        <f>IF(N1243="základní",J1243,0)</f>
        <v>0</v>
      </c>
      <c r="BF1243" s="144">
        <f>IF(N1243="snížená",J1243,0)</f>
        <v>0</v>
      </c>
      <c r="BG1243" s="144">
        <f>IF(N1243="zákl. přenesená",J1243,0)</f>
        <v>0</v>
      </c>
      <c r="BH1243" s="144">
        <f>IF(N1243="sníž. přenesená",J1243,0)</f>
        <v>0</v>
      </c>
      <c r="BI1243" s="144">
        <f>IF(N1243="nulová",J1243,0)</f>
        <v>0</v>
      </c>
      <c r="BJ1243" s="18" t="s">
        <v>76</v>
      </c>
      <c r="BK1243" s="144">
        <f>ROUND(I1243*H1243,2)</f>
        <v>0</v>
      </c>
      <c r="BL1243" s="18" t="s">
        <v>303</v>
      </c>
      <c r="BM1243" s="143" t="s">
        <v>1753</v>
      </c>
    </row>
    <row r="1244" spans="2:65" s="1" customFormat="1">
      <c r="B1244" s="33"/>
      <c r="D1244" s="145" t="s">
        <v>193</v>
      </c>
      <c r="F1244" s="146" t="s">
        <v>1752</v>
      </c>
      <c r="I1244" s="147"/>
      <c r="L1244" s="33"/>
      <c r="M1244" s="148"/>
      <c r="T1244" s="54"/>
      <c r="AT1244" s="18" t="s">
        <v>193</v>
      </c>
      <c r="AU1244" s="18" t="s">
        <v>78</v>
      </c>
    </row>
    <row r="1245" spans="2:65" s="12" customFormat="1">
      <c r="B1245" s="151"/>
      <c r="D1245" s="145" t="s">
        <v>197</v>
      </c>
      <c r="E1245" s="152" t="s">
        <v>19</v>
      </c>
      <c r="F1245" s="153" t="s">
        <v>1754</v>
      </c>
      <c r="H1245" s="154">
        <v>82.323999999999998</v>
      </c>
      <c r="I1245" s="155"/>
      <c r="L1245" s="151"/>
      <c r="M1245" s="156"/>
      <c r="T1245" s="157"/>
      <c r="AT1245" s="152" t="s">
        <v>197</v>
      </c>
      <c r="AU1245" s="152" t="s">
        <v>78</v>
      </c>
      <c r="AV1245" s="12" t="s">
        <v>78</v>
      </c>
      <c r="AW1245" s="12" t="s">
        <v>31</v>
      </c>
      <c r="AX1245" s="12" t="s">
        <v>76</v>
      </c>
      <c r="AY1245" s="152" t="s">
        <v>184</v>
      </c>
    </row>
    <row r="1246" spans="2:65" s="1" customFormat="1" ht="24.2" customHeight="1">
      <c r="B1246" s="33"/>
      <c r="C1246" s="132" t="s">
        <v>1755</v>
      </c>
      <c r="D1246" s="132" t="s">
        <v>186</v>
      </c>
      <c r="E1246" s="133" t="s">
        <v>1756</v>
      </c>
      <c r="F1246" s="134" t="s">
        <v>1757</v>
      </c>
      <c r="G1246" s="135" t="s">
        <v>313</v>
      </c>
      <c r="H1246" s="136">
        <v>0.83699999999999997</v>
      </c>
      <c r="I1246" s="137"/>
      <c r="J1246" s="138">
        <f>ROUND(I1246*H1246,2)</f>
        <v>0</v>
      </c>
      <c r="K1246" s="134" t="s">
        <v>190</v>
      </c>
      <c r="L1246" s="33"/>
      <c r="M1246" s="139" t="s">
        <v>19</v>
      </c>
      <c r="N1246" s="140" t="s">
        <v>40</v>
      </c>
      <c r="P1246" s="141">
        <f>O1246*H1246</f>
        <v>0</v>
      </c>
      <c r="Q1246" s="141">
        <v>0</v>
      </c>
      <c r="R1246" s="141">
        <f>Q1246*H1246</f>
        <v>0</v>
      </c>
      <c r="S1246" s="141">
        <v>0</v>
      </c>
      <c r="T1246" s="142">
        <f>S1246*H1246</f>
        <v>0</v>
      </c>
      <c r="AR1246" s="143" t="s">
        <v>303</v>
      </c>
      <c r="AT1246" s="143" t="s">
        <v>186</v>
      </c>
      <c r="AU1246" s="143" t="s">
        <v>78</v>
      </c>
      <c r="AY1246" s="18" t="s">
        <v>184</v>
      </c>
      <c r="BE1246" s="144">
        <f>IF(N1246="základní",J1246,0)</f>
        <v>0</v>
      </c>
      <c r="BF1246" s="144">
        <f>IF(N1246="snížená",J1246,0)</f>
        <v>0</v>
      </c>
      <c r="BG1246" s="144">
        <f>IF(N1246="zákl. přenesená",J1246,0)</f>
        <v>0</v>
      </c>
      <c r="BH1246" s="144">
        <f>IF(N1246="sníž. přenesená",J1246,0)</f>
        <v>0</v>
      </c>
      <c r="BI1246" s="144">
        <f>IF(N1246="nulová",J1246,0)</f>
        <v>0</v>
      </c>
      <c r="BJ1246" s="18" t="s">
        <v>76</v>
      </c>
      <c r="BK1246" s="144">
        <f>ROUND(I1246*H1246,2)</f>
        <v>0</v>
      </c>
      <c r="BL1246" s="18" t="s">
        <v>303</v>
      </c>
      <c r="BM1246" s="143" t="s">
        <v>1758</v>
      </c>
    </row>
    <row r="1247" spans="2:65" s="1" customFormat="1" ht="29.25">
      <c r="B1247" s="33"/>
      <c r="D1247" s="145" t="s">
        <v>193</v>
      </c>
      <c r="F1247" s="146" t="s">
        <v>1759</v>
      </c>
      <c r="I1247" s="147"/>
      <c r="L1247" s="33"/>
      <c r="M1247" s="148"/>
      <c r="T1247" s="54"/>
      <c r="AT1247" s="18" t="s">
        <v>193</v>
      </c>
      <c r="AU1247" s="18" t="s">
        <v>78</v>
      </c>
    </row>
    <row r="1248" spans="2:65" s="1" customFormat="1">
      <c r="B1248" s="33"/>
      <c r="D1248" s="149" t="s">
        <v>195</v>
      </c>
      <c r="F1248" s="150" t="s">
        <v>1760</v>
      </c>
      <c r="I1248" s="147"/>
      <c r="L1248" s="33"/>
      <c r="M1248" s="148"/>
      <c r="T1248" s="54"/>
      <c r="AT1248" s="18" t="s">
        <v>195</v>
      </c>
      <c r="AU1248" s="18" t="s">
        <v>78</v>
      </c>
    </row>
    <row r="1249" spans="2:65" s="11" customFormat="1" ht="22.9" customHeight="1">
      <c r="B1249" s="120"/>
      <c r="D1249" s="121" t="s">
        <v>68</v>
      </c>
      <c r="E1249" s="130" t="s">
        <v>1761</v>
      </c>
      <c r="F1249" s="130" t="s">
        <v>1762</v>
      </c>
      <c r="I1249" s="123"/>
      <c r="J1249" s="131">
        <f>BK1249</f>
        <v>0</v>
      </c>
      <c r="L1249" s="120"/>
      <c r="M1249" s="125"/>
      <c r="P1249" s="126">
        <f>SUM(P1250:P1266)</f>
        <v>0</v>
      </c>
      <c r="R1249" s="126">
        <f>SUM(R1250:R1266)</f>
        <v>0.1172716</v>
      </c>
      <c r="T1249" s="127">
        <f>SUM(T1250:T1266)</f>
        <v>0</v>
      </c>
      <c r="AR1249" s="121" t="s">
        <v>78</v>
      </c>
      <c r="AT1249" s="128" t="s">
        <v>68</v>
      </c>
      <c r="AU1249" s="128" t="s">
        <v>76</v>
      </c>
      <c r="AY1249" s="121" t="s">
        <v>184</v>
      </c>
      <c r="BK1249" s="129">
        <f>SUM(BK1250:BK1266)</f>
        <v>0</v>
      </c>
    </row>
    <row r="1250" spans="2:65" s="1" customFormat="1" ht="24.2" customHeight="1">
      <c r="B1250" s="33"/>
      <c r="C1250" s="132" t="s">
        <v>1763</v>
      </c>
      <c r="D1250" s="132" t="s">
        <v>186</v>
      </c>
      <c r="E1250" s="133" t="s">
        <v>1764</v>
      </c>
      <c r="F1250" s="134" t="s">
        <v>1765</v>
      </c>
      <c r="G1250" s="135" t="s">
        <v>345</v>
      </c>
      <c r="H1250" s="136">
        <v>5.12</v>
      </c>
      <c r="I1250" s="137"/>
      <c r="J1250" s="138">
        <f>ROUND(I1250*H1250,2)</f>
        <v>0</v>
      </c>
      <c r="K1250" s="134" t="s">
        <v>190</v>
      </c>
      <c r="L1250" s="33"/>
      <c r="M1250" s="139" t="s">
        <v>19</v>
      </c>
      <c r="N1250" s="140" t="s">
        <v>40</v>
      </c>
      <c r="P1250" s="141">
        <f>O1250*H1250</f>
        <v>0</v>
      </c>
      <c r="Q1250" s="141">
        <v>1E-4</v>
      </c>
      <c r="R1250" s="141">
        <f>Q1250*H1250</f>
        <v>5.1200000000000009E-4</v>
      </c>
      <c r="S1250" s="141">
        <v>0</v>
      </c>
      <c r="T1250" s="142">
        <f>S1250*H1250</f>
        <v>0</v>
      </c>
      <c r="AR1250" s="143" t="s">
        <v>303</v>
      </c>
      <c r="AT1250" s="143" t="s">
        <v>186</v>
      </c>
      <c r="AU1250" s="143" t="s">
        <v>78</v>
      </c>
      <c r="AY1250" s="18" t="s">
        <v>184</v>
      </c>
      <c r="BE1250" s="144">
        <f>IF(N1250="základní",J1250,0)</f>
        <v>0</v>
      </c>
      <c r="BF1250" s="144">
        <f>IF(N1250="snížená",J1250,0)</f>
        <v>0</v>
      </c>
      <c r="BG1250" s="144">
        <f>IF(N1250="zákl. přenesená",J1250,0)</f>
        <v>0</v>
      </c>
      <c r="BH1250" s="144">
        <f>IF(N1250="sníž. přenesená",J1250,0)</f>
        <v>0</v>
      </c>
      <c r="BI1250" s="144">
        <f>IF(N1250="nulová",J1250,0)</f>
        <v>0</v>
      </c>
      <c r="BJ1250" s="18" t="s">
        <v>76</v>
      </c>
      <c r="BK1250" s="144">
        <f>ROUND(I1250*H1250,2)</f>
        <v>0</v>
      </c>
      <c r="BL1250" s="18" t="s">
        <v>303</v>
      </c>
      <c r="BM1250" s="143" t="s">
        <v>1766</v>
      </c>
    </row>
    <row r="1251" spans="2:65" s="1" customFormat="1" ht="19.5">
      <c r="B1251" s="33"/>
      <c r="D1251" s="145" t="s">
        <v>193</v>
      </c>
      <c r="F1251" s="146" t="s">
        <v>1767</v>
      </c>
      <c r="I1251" s="147"/>
      <c r="L1251" s="33"/>
      <c r="M1251" s="148"/>
      <c r="T1251" s="54"/>
      <c r="AT1251" s="18" t="s">
        <v>193</v>
      </c>
      <c r="AU1251" s="18" t="s">
        <v>78</v>
      </c>
    </row>
    <row r="1252" spans="2:65" s="1" customFormat="1">
      <c r="B1252" s="33"/>
      <c r="D1252" s="149" t="s">
        <v>195</v>
      </c>
      <c r="F1252" s="150" t="s">
        <v>1768</v>
      </c>
      <c r="I1252" s="147"/>
      <c r="L1252" s="33"/>
      <c r="M1252" s="148"/>
      <c r="T1252" s="54"/>
      <c r="AT1252" s="18" t="s">
        <v>195</v>
      </c>
      <c r="AU1252" s="18" t="s">
        <v>78</v>
      </c>
    </row>
    <row r="1253" spans="2:65" s="12" customFormat="1">
      <c r="B1253" s="151"/>
      <c r="D1253" s="145" t="s">
        <v>197</v>
      </c>
      <c r="E1253" s="152" t="s">
        <v>19</v>
      </c>
      <c r="F1253" s="153" t="s">
        <v>1769</v>
      </c>
      <c r="H1253" s="154">
        <v>4</v>
      </c>
      <c r="I1253" s="155"/>
      <c r="L1253" s="151"/>
      <c r="M1253" s="156"/>
      <c r="T1253" s="157"/>
      <c r="AT1253" s="152" t="s">
        <v>197</v>
      </c>
      <c r="AU1253" s="152" t="s">
        <v>78</v>
      </c>
      <c r="AV1253" s="12" t="s">
        <v>78</v>
      </c>
      <c r="AW1253" s="12" t="s">
        <v>31</v>
      </c>
      <c r="AX1253" s="12" t="s">
        <v>69</v>
      </c>
      <c r="AY1253" s="152" t="s">
        <v>184</v>
      </c>
    </row>
    <row r="1254" spans="2:65" s="12" customFormat="1">
      <c r="B1254" s="151"/>
      <c r="D1254" s="145" t="s">
        <v>197</v>
      </c>
      <c r="E1254" s="152" t="s">
        <v>19</v>
      </c>
      <c r="F1254" s="153" t="s">
        <v>1770</v>
      </c>
      <c r="H1254" s="154">
        <v>1.1200000000000001</v>
      </c>
      <c r="I1254" s="155"/>
      <c r="L1254" s="151"/>
      <c r="M1254" s="156"/>
      <c r="T1254" s="157"/>
      <c r="AT1254" s="152" t="s">
        <v>197</v>
      </c>
      <c r="AU1254" s="152" t="s">
        <v>78</v>
      </c>
      <c r="AV1254" s="12" t="s">
        <v>78</v>
      </c>
      <c r="AW1254" s="12" t="s">
        <v>31</v>
      </c>
      <c r="AX1254" s="12" t="s">
        <v>69</v>
      </c>
      <c r="AY1254" s="152" t="s">
        <v>184</v>
      </c>
    </row>
    <row r="1255" spans="2:65" s="13" customFormat="1">
      <c r="B1255" s="158"/>
      <c r="D1255" s="145" t="s">
        <v>197</v>
      </c>
      <c r="E1255" s="159" t="s">
        <v>19</v>
      </c>
      <c r="F1255" s="160" t="s">
        <v>205</v>
      </c>
      <c r="H1255" s="161">
        <v>5.12</v>
      </c>
      <c r="I1255" s="162"/>
      <c r="L1255" s="158"/>
      <c r="M1255" s="163"/>
      <c r="T1255" s="164"/>
      <c r="AT1255" s="159" t="s">
        <v>197</v>
      </c>
      <c r="AU1255" s="159" t="s">
        <v>78</v>
      </c>
      <c r="AV1255" s="13" t="s">
        <v>191</v>
      </c>
      <c r="AW1255" s="13" t="s">
        <v>31</v>
      </c>
      <c r="AX1255" s="13" t="s">
        <v>76</v>
      </c>
      <c r="AY1255" s="159" t="s">
        <v>184</v>
      </c>
    </row>
    <row r="1256" spans="2:65" s="1" customFormat="1" ht="24.2" customHeight="1">
      <c r="B1256" s="33"/>
      <c r="C1256" s="132" t="s">
        <v>1771</v>
      </c>
      <c r="D1256" s="132" t="s">
        <v>186</v>
      </c>
      <c r="E1256" s="133" t="s">
        <v>1772</v>
      </c>
      <c r="F1256" s="134" t="s">
        <v>1773</v>
      </c>
      <c r="G1256" s="135" t="s">
        <v>345</v>
      </c>
      <c r="H1256" s="136">
        <v>5.12</v>
      </c>
      <c r="I1256" s="137"/>
      <c r="J1256" s="138">
        <f>ROUND(I1256*H1256,2)</f>
        <v>0</v>
      </c>
      <c r="K1256" s="134" t="s">
        <v>190</v>
      </c>
      <c r="L1256" s="33"/>
      <c r="M1256" s="139" t="s">
        <v>19</v>
      </c>
      <c r="N1256" s="140" t="s">
        <v>40</v>
      </c>
      <c r="P1256" s="141">
        <f>O1256*H1256</f>
        <v>0</v>
      </c>
      <c r="Q1256" s="141">
        <v>1.2999999999999999E-4</v>
      </c>
      <c r="R1256" s="141">
        <f>Q1256*H1256</f>
        <v>6.6559999999999992E-4</v>
      </c>
      <c r="S1256" s="141">
        <v>0</v>
      </c>
      <c r="T1256" s="142">
        <f>S1256*H1256</f>
        <v>0</v>
      </c>
      <c r="AR1256" s="143" t="s">
        <v>303</v>
      </c>
      <c r="AT1256" s="143" t="s">
        <v>186</v>
      </c>
      <c r="AU1256" s="143" t="s">
        <v>78</v>
      </c>
      <c r="AY1256" s="18" t="s">
        <v>184</v>
      </c>
      <c r="BE1256" s="144">
        <f>IF(N1256="základní",J1256,0)</f>
        <v>0</v>
      </c>
      <c r="BF1256" s="144">
        <f>IF(N1256="snížená",J1256,0)</f>
        <v>0</v>
      </c>
      <c r="BG1256" s="144">
        <f>IF(N1256="zákl. přenesená",J1256,0)</f>
        <v>0</v>
      </c>
      <c r="BH1256" s="144">
        <f>IF(N1256="sníž. přenesená",J1256,0)</f>
        <v>0</v>
      </c>
      <c r="BI1256" s="144">
        <f>IF(N1256="nulová",J1256,0)</f>
        <v>0</v>
      </c>
      <c r="BJ1256" s="18" t="s">
        <v>76</v>
      </c>
      <c r="BK1256" s="144">
        <f>ROUND(I1256*H1256,2)</f>
        <v>0</v>
      </c>
      <c r="BL1256" s="18" t="s">
        <v>303</v>
      </c>
      <c r="BM1256" s="143" t="s">
        <v>1774</v>
      </c>
    </row>
    <row r="1257" spans="2:65" s="1" customFormat="1" ht="19.5">
      <c r="B1257" s="33"/>
      <c r="D1257" s="145" t="s">
        <v>193</v>
      </c>
      <c r="F1257" s="146" t="s">
        <v>1775</v>
      </c>
      <c r="I1257" s="147"/>
      <c r="L1257" s="33"/>
      <c r="M1257" s="148"/>
      <c r="T1257" s="54"/>
      <c r="AT1257" s="18" t="s">
        <v>193</v>
      </c>
      <c r="AU1257" s="18" t="s">
        <v>78</v>
      </c>
    </row>
    <row r="1258" spans="2:65" s="1" customFormat="1">
      <c r="B1258" s="33"/>
      <c r="D1258" s="149" t="s">
        <v>195</v>
      </c>
      <c r="F1258" s="150" t="s">
        <v>1776</v>
      </c>
      <c r="I1258" s="147"/>
      <c r="L1258" s="33"/>
      <c r="M1258" s="148"/>
      <c r="T1258" s="54"/>
      <c r="AT1258" s="18" t="s">
        <v>195</v>
      </c>
      <c r="AU1258" s="18" t="s">
        <v>78</v>
      </c>
    </row>
    <row r="1259" spans="2:65" s="12" customFormat="1">
      <c r="B1259" s="151"/>
      <c r="D1259" s="145" t="s">
        <v>197</v>
      </c>
      <c r="E1259" s="152" t="s">
        <v>19</v>
      </c>
      <c r="F1259" s="153" t="s">
        <v>1777</v>
      </c>
      <c r="H1259" s="154">
        <v>5.12</v>
      </c>
      <c r="I1259" s="155"/>
      <c r="L1259" s="151"/>
      <c r="M1259" s="156"/>
      <c r="T1259" s="157"/>
      <c r="AT1259" s="152" t="s">
        <v>197</v>
      </c>
      <c r="AU1259" s="152" t="s">
        <v>78</v>
      </c>
      <c r="AV1259" s="12" t="s">
        <v>78</v>
      </c>
      <c r="AW1259" s="12" t="s">
        <v>31</v>
      </c>
      <c r="AX1259" s="12" t="s">
        <v>76</v>
      </c>
      <c r="AY1259" s="152" t="s">
        <v>184</v>
      </c>
    </row>
    <row r="1260" spans="2:65" s="1" customFormat="1" ht="24.2" customHeight="1">
      <c r="B1260" s="33"/>
      <c r="C1260" s="132" t="s">
        <v>1778</v>
      </c>
      <c r="D1260" s="132" t="s">
        <v>186</v>
      </c>
      <c r="E1260" s="133" t="s">
        <v>1779</v>
      </c>
      <c r="F1260" s="134" t="s">
        <v>1780</v>
      </c>
      <c r="G1260" s="135" t="s">
        <v>345</v>
      </c>
      <c r="H1260" s="136">
        <v>175.9</v>
      </c>
      <c r="I1260" s="137"/>
      <c r="J1260" s="138">
        <f>ROUND(I1260*H1260,2)</f>
        <v>0</v>
      </c>
      <c r="K1260" s="134" t="s">
        <v>190</v>
      </c>
      <c r="L1260" s="33"/>
      <c r="M1260" s="139" t="s">
        <v>19</v>
      </c>
      <c r="N1260" s="140" t="s">
        <v>40</v>
      </c>
      <c r="P1260" s="141">
        <f>O1260*H1260</f>
        <v>0</v>
      </c>
      <c r="Q1260" s="141">
        <v>6.6E-4</v>
      </c>
      <c r="R1260" s="141">
        <f>Q1260*H1260</f>
        <v>0.116094</v>
      </c>
      <c r="S1260" s="141">
        <v>0</v>
      </c>
      <c r="T1260" s="142">
        <f>S1260*H1260</f>
        <v>0</v>
      </c>
      <c r="AR1260" s="143" t="s">
        <v>303</v>
      </c>
      <c r="AT1260" s="143" t="s">
        <v>186</v>
      </c>
      <c r="AU1260" s="143" t="s">
        <v>78</v>
      </c>
      <c r="AY1260" s="18" t="s">
        <v>184</v>
      </c>
      <c r="BE1260" s="144">
        <f>IF(N1260="základní",J1260,0)</f>
        <v>0</v>
      </c>
      <c r="BF1260" s="144">
        <f>IF(N1260="snížená",J1260,0)</f>
        <v>0</v>
      </c>
      <c r="BG1260" s="144">
        <f>IF(N1260="zákl. přenesená",J1260,0)</f>
        <v>0</v>
      </c>
      <c r="BH1260" s="144">
        <f>IF(N1260="sníž. přenesená",J1260,0)</f>
        <v>0</v>
      </c>
      <c r="BI1260" s="144">
        <f>IF(N1260="nulová",J1260,0)</f>
        <v>0</v>
      </c>
      <c r="BJ1260" s="18" t="s">
        <v>76</v>
      </c>
      <c r="BK1260" s="144">
        <f>ROUND(I1260*H1260,2)</f>
        <v>0</v>
      </c>
      <c r="BL1260" s="18" t="s">
        <v>303</v>
      </c>
      <c r="BM1260" s="143" t="s">
        <v>1781</v>
      </c>
    </row>
    <row r="1261" spans="2:65" s="1" customFormat="1" ht="19.5">
      <c r="B1261" s="33"/>
      <c r="D1261" s="145" t="s">
        <v>193</v>
      </c>
      <c r="F1261" s="146" t="s">
        <v>1782</v>
      </c>
      <c r="I1261" s="147"/>
      <c r="L1261" s="33"/>
      <c r="M1261" s="148"/>
      <c r="T1261" s="54"/>
      <c r="AT1261" s="18" t="s">
        <v>193</v>
      </c>
      <c r="AU1261" s="18" t="s">
        <v>78</v>
      </c>
    </row>
    <row r="1262" spans="2:65" s="1" customFormat="1">
      <c r="B1262" s="33"/>
      <c r="D1262" s="149" t="s">
        <v>195</v>
      </c>
      <c r="F1262" s="150" t="s">
        <v>1783</v>
      </c>
      <c r="I1262" s="147"/>
      <c r="L1262" s="33"/>
      <c r="M1262" s="148"/>
      <c r="T1262" s="54"/>
      <c r="AT1262" s="18" t="s">
        <v>195</v>
      </c>
      <c r="AU1262" s="18" t="s">
        <v>78</v>
      </c>
    </row>
    <row r="1263" spans="2:65" s="1" customFormat="1" ht="29.25">
      <c r="B1263" s="33"/>
      <c r="D1263" s="145" t="s">
        <v>561</v>
      </c>
      <c r="F1263" s="181" t="s">
        <v>1784</v>
      </c>
      <c r="I1263" s="147"/>
      <c r="L1263" s="33"/>
      <c r="M1263" s="148"/>
      <c r="T1263" s="54"/>
      <c r="AT1263" s="18" t="s">
        <v>561</v>
      </c>
      <c r="AU1263" s="18" t="s">
        <v>78</v>
      </c>
    </row>
    <row r="1264" spans="2:65" s="12" customFormat="1">
      <c r="B1264" s="151"/>
      <c r="D1264" s="145" t="s">
        <v>197</v>
      </c>
      <c r="E1264" s="152" t="s">
        <v>19</v>
      </c>
      <c r="F1264" s="153" t="s">
        <v>1785</v>
      </c>
      <c r="H1264" s="154">
        <v>98.3</v>
      </c>
      <c r="I1264" s="155"/>
      <c r="L1264" s="151"/>
      <c r="M1264" s="156"/>
      <c r="T1264" s="157"/>
      <c r="AT1264" s="152" t="s">
        <v>197</v>
      </c>
      <c r="AU1264" s="152" t="s">
        <v>78</v>
      </c>
      <c r="AV1264" s="12" t="s">
        <v>78</v>
      </c>
      <c r="AW1264" s="12" t="s">
        <v>31</v>
      </c>
      <c r="AX1264" s="12" t="s">
        <v>69</v>
      </c>
      <c r="AY1264" s="152" t="s">
        <v>184</v>
      </c>
    </row>
    <row r="1265" spans="2:65" s="12" customFormat="1">
      <c r="B1265" s="151"/>
      <c r="D1265" s="145" t="s">
        <v>197</v>
      </c>
      <c r="E1265" s="152" t="s">
        <v>19</v>
      </c>
      <c r="F1265" s="153" t="s">
        <v>1786</v>
      </c>
      <c r="H1265" s="154">
        <v>77.599999999999994</v>
      </c>
      <c r="I1265" s="155"/>
      <c r="L1265" s="151"/>
      <c r="M1265" s="156"/>
      <c r="T1265" s="157"/>
      <c r="AT1265" s="152" t="s">
        <v>197</v>
      </c>
      <c r="AU1265" s="152" t="s">
        <v>78</v>
      </c>
      <c r="AV1265" s="12" t="s">
        <v>78</v>
      </c>
      <c r="AW1265" s="12" t="s">
        <v>31</v>
      </c>
      <c r="AX1265" s="12" t="s">
        <v>69</v>
      </c>
      <c r="AY1265" s="152" t="s">
        <v>184</v>
      </c>
    </row>
    <row r="1266" spans="2:65" s="13" customFormat="1">
      <c r="B1266" s="158"/>
      <c r="D1266" s="145" t="s">
        <v>197</v>
      </c>
      <c r="E1266" s="159" t="s">
        <v>19</v>
      </c>
      <c r="F1266" s="160" t="s">
        <v>205</v>
      </c>
      <c r="H1266" s="161">
        <v>175.9</v>
      </c>
      <c r="I1266" s="162"/>
      <c r="L1266" s="158"/>
      <c r="M1266" s="163"/>
      <c r="T1266" s="164"/>
      <c r="AT1266" s="159" t="s">
        <v>197</v>
      </c>
      <c r="AU1266" s="159" t="s">
        <v>78</v>
      </c>
      <c r="AV1266" s="13" t="s">
        <v>191</v>
      </c>
      <c r="AW1266" s="13" t="s">
        <v>31</v>
      </c>
      <c r="AX1266" s="13" t="s">
        <v>76</v>
      </c>
      <c r="AY1266" s="159" t="s">
        <v>184</v>
      </c>
    </row>
    <row r="1267" spans="2:65" s="11" customFormat="1" ht="22.9" customHeight="1">
      <c r="B1267" s="120"/>
      <c r="D1267" s="121" t="s">
        <v>68</v>
      </c>
      <c r="E1267" s="130" t="s">
        <v>1787</v>
      </c>
      <c r="F1267" s="130" t="s">
        <v>1788</v>
      </c>
      <c r="I1267" s="123"/>
      <c r="J1267" s="131">
        <f>BK1267</f>
        <v>0</v>
      </c>
      <c r="L1267" s="120"/>
      <c r="M1267" s="125"/>
      <c r="P1267" s="126">
        <f>SUM(P1268:P1278)</f>
        <v>0</v>
      </c>
      <c r="R1267" s="126">
        <f>SUM(R1268:R1278)</f>
        <v>0.40306500000000001</v>
      </c>
      <c r="T1267" s="127">
        <f>SUM(T1268:T1278)</f>
        <v>0</v>
      </c>
      <c r="AR1267" s="121" t="s">
        <v>78</v>
      </c>
      <c r="AT1267" s="128" t="s">
        <v>68</v>
      </c>
      <c r="AU1267" s="128" t="s">
        <v>76</v>
      </c>
      <c r="AY1267" s="121" t="s">
        <v>184</v>
      </c>
      <c r="BK1267" s="129">
        <f>SUM(BK1268:BK1278)</f>
        <v>0</v>
      </c>
    </row>
    <row r="1268" spans="2:65" s="1" customFormat="1" ht="24.2" customHeight="1">
      <c r="B1268" s="33"/>
      <c r="C1268" s="132" t="s">
        <v>1789</v>
      </c>
      <c r="D1268" s="132" t="s">
        <v>186</v>
      </c>
      <c r="E1268" s="133" t="s">
        <v>1790</v>
      </c>
      <c r="F1268" s="134" t="s">
        <v>1791</v>
      </c>
      <c r="G1268" s="135" t="s">
        <v>345</v>
      </c>
      <c r="H1268" s="136">
        <v>760.5</v>
      </c>
      <c r="I1268" s="137"/>
      <c r="J1268" s="138">
        <f>ROUND(I1268*H1268,2)</f>
        <v>0</v>
      </c>
      <c r="K1268" s="134" t="s">
        <v>190</v>
      </c>
      <c r="L1268" s="33"/>
      <c r="M1268" s="139" t="s">
        <v>19</v>
      </c>
      <c r="N1268" s="140" t="s">
        <v>40</v>
      </c>
      <c r="P1268" s="141">
        <f>O1268*H1268</f>
        <v>0</v>
      </c>
      <c r="Q1268" s="141">
        <v>2.0000000000000001E-4</v>
      </c>
      <c r="R1268" s="141">
        <f>Q1268*H1268</f>
        <v>0.15210000000000001</v>
      </c>
      <c r="S1268" s="141">
        <v>0</v>
      </c>
      <c r="T1268" s="142">
        <f>S1268*H1268</f>
        <v>0</v>
      </c>
      <c r="AR1268" s="143" t="s">
        <v>303</v>
      </c>
      <c r="AT1268" s="143" t="s">
        <v>186</v>
      </c>
      <c r="AU1268" s="143" t="s">
        <v>78</v>
      </c>
      <c r="AY1268" s="18" t="s">
        <v>184</v>
      </c>
      <c r="BE1268" s="144">
        <f>IF(N1268="základní",J1268,0)</f>
        <v>0</v>
      </c>
      <c r="BF1268" s="144">
        <f>IF(N1268="snížená",J1268,0)</f>
        <v>0</v>
      </c>
      <c r="BG1268" s="144">
        <f>IF(N1268="zákl. přenesená",J1268,0)</f>
        <v>0</v>
      </c>
      <c r="BH1268" s="144">
        <f>IF(N1268="sníž. přenesená",J1268,0)</f>
        <v>0</v>
      </c>
      <c r="BI1268" s="144">
        <f>IF(N1268="nulová",J1268,0)</f>
        <v>0</v>
      </c>
      <c r="BJ1268" s="18" t="s">
        <v>76</v>
      </c>
      <c r="BK1268" s="144">
        <f>ROUND(I1268*H1268,2)</f>
        <v>0</v>
      </c>
      <c r="BL1268" s="18" t="s">
        <v>303</v>
      </c>
      <c r="BM1268" s="143" t="s">
        <v>1792</v>
      </c>
    </row>
    <row r="1269" spans="2:65" s="1" customFormat="1" ht="19.5">
      <c r="B1269" s="33"/>
      <c r="D1269" s="145" t="s">
        <v>193</v>
      </c>
      <c r="F1269" s="146" t="s">
        <v>1793</v>
      </c>
      <c r="I1269" s="147"/>
      <c r="L1269" s="33"/>
      <c r="M1269" s="148"/>
      <c r="T1269" s="54"/>
      <c r="AT1269" s="18" t="s">
        <v>193</v>
      </c>
      <c r="AU1269" s="18" t="s">
        <v>78</v>
      </c>
    </row>
    <row r="1270" spans="2:65" s="1" customFormat="1">
      <c r="B1270" s="33"/>
      <c r="D1270" s="149" t="s">
        <v>195</v>
      </c>
      <c r="F1270" s="150" t="s">
        <v>1794</v>
      </c>
      <c r="I1270" s="147"/>
      <c r="L1270" s="33"/>
      <c r="M1270" s="148"/>
      <c r="T1270" s="54"/>
      <c r="AT1270" s="18" t="s">
        <v>195</v>
      </c>
      <c r="AU1270" s="18" t="s">
        <v>78</v>
      </c>
    </row>
    <row r="1271" spans="2:65" s="12" customFormat="1">
      <c r="B1271" s="151"/>
      <c r="D1271" s="145" t="s">
        <v>197</v>
      </c>
      <c r="E1271" s="152" t="s">
        <v>19</v>
      </c>
      <c r="F1271" s="153" t="s">
        <v>1795</v>
      </c>
      <c r="H1271" s="154">
        <v>176</v>
      </c>
      <c r="I1271" s="155"/>
      <c r="L1271" s="151"/>
      <c r="M1271" s="156"/>
      <c r="T1271" s="157"/>
      <c r="AT1271" s="152" t="s">
        <v>197</v>
      </c>
      <c r="AU1271" s="152" t="s">
        <v>78</v>
      </c>
      <c r="AV1271" s="12" t="s">
        <v>78</v>
      </c>
      <c r="AW1271" s="12" t="s">
        <v>31</v>
      </c>
      <c r="AX1271" s="12" t="s">
        <v>69</v>
      </c>
      <c r="AY1271" s="152" t="s">
        <v>184</v>
      </c>
    </row>
    <row r="1272" spans="2:65" s="12" customFormat="1">
      <c r="B1272" s="151"/>
      <c r="D1272" s="145" t="s">
        <v>197</v>
      </c>
      <c r="E1272" s="152" t="s">
        <v>19</v>
      </c>
      <c r="F1272" s="153" t="s">
        <v>1796</v>
      </c>
      <c r="H1272" s="154">
        <v>539</v>
      </c>
      <c r="I1272" s="155"/>
      <c r="L1272" s="151"/>
      <c r="M1272" s="156"/>
      <c r="T1272" s="157"/>
      <c r="AT1272" s="152" t="s">
        <v>197</v>
      </c>
      <c r="AU1272" s="152" t="s">
        <v>78</v>
      </c>
      <c r="AV1272" s="12" t="s">
        <v>78</v>
      </c>
      <c r="AW1272" s="12" t="s">
        <v>31</v>
      </c>
      <c r="AX1272" s="12" t="s">
        <v>69</v>
      </c>
      <c r="AY1272" s="152" t="s">
        <v>184</v>
      </c>
    </row>
    <row r="1273" spans="2:65" s="12" customFormat="1">
      <c r="B1273" s="151"/>
      <c r="D1273" s="145" t="s">
        <v>197</v>
      </c>
      <c r="E1273" s="152" t="s">
        <v>19</v>
      </c>
      <c r="F1273" s="153" t="s">
        <v>1797</v>
      </c>
      <c r="H1273" s="154">
        <v>45.5</v>
      </c>
      <c r="I1273" s="155"/>
      <c r="L1273" s="151"/>
      <c r="M1273" s="156"/>
      <c r="T1273" s="157"/>
      <c r="AT1273" s="152" t="s">
        <v>197</v>
      </c>
      <c r="AU1273" s="152" t="s">
        <v>78</v>
      </c>
      <c r="AV1273" s="12" t="s">
        <v>78</v>
      </c>
      <c r="AW1273" s="12" t="s">
        <v>31</v>
      </c>
      <c r="AX1273" s="12" t="s">
        <v>69</v>
      </c>
      <c r="AY1273" s="152" t="s">
        <v>184</v>
      </c>
    </row>
    <row r="1274" spans="2:65" s="13" customFormat="1">
      <c r="B1274" s="158"/>
      <c r="D1274" s="145" t="s">
        <v>197</v>
      </c>
      <c r="E1274" s="159" t="s">
        <v>19</v>
      </c>
      <c r="F1274" s="160" t="s">
        <v>205</v>
      </c>
      <c r="H1274" s="161">
        <v>760.5</v>
      </c>
      <c r="I1274" s="162"/>
      <c r="L1274" s="158"/>
      <c r="M1274" s="163"/>
      <c r="T1274" s="164"/>
      <c r="AT1274" s="159" t="s">
        <v>197</v>
      </c>
      <c r="AU1274" s="159" t="s">
        <v>78</v>
      </c>
      <c r="AV1274" s="13" t="s">
        <v>191</v>
      </c>
      <c r="AW1274" s="13" t="s">
        <v>31</v>
      </c>
      <c r="AX1274" s="13" t="s">
        <v>76</v>
      </c>
      <c r="AY1274" s="159" t="s">
        <v>184</v>
      </c>
    </row>
    <row r="1275" spans="2:65" s="1" customFormat="1" ht="24.2" customHeight="1">
      <c r="B1275" s="33"/>
      <c r="C1275" s="132" t="s">
        <v>1798</v>
      </c>
      <c r="D1275" s="132" t="s">
        <v>186</v>
      </c>
      <c r="E1275" s="133" t="s">
        <v>1799</v>
      </c>
      <c r="F1275" s="134" t="s">
        <v>1800</v>
      </c>
      <c r="G1275" s="135" t="s">
        <v>345</v>
      </c>
      <c r="H1275" s="136">
        <v>760.5</v>
      </c>
      <c r="I1275" s="137"/>
      <c r="J1275" s="138">
        <f>ROUND(I1275*H1275,2)</f>
        <v>0</v>
      </c>
      <c r="K1275" s="134" t="s">
        <v>190</v>
      </c>
      <c r="L1275" s="33"/>
      <c r="M1275" s="139" t="s">
        <v>19</v>
      </c>
      <c r="N1275" s="140" t="s">
        <v>40</v>
      </c>
      <c r="P1275" s="141">
        <f>O1275*H1275</f>
        <v>0</v>
      </c>
      <c r="Q1275" s="141">
        <v>3.3E-4</v>
      </c>
      <c r="R1275" s="141">
        <f>Q1275*H1275</f>
        <v>0.25096499999999999</v>
      </c>
      <c r="S1275" s="141">
        <v>0</v>
      </c>
      <c r="T1275" s="142">
        <f>S1275*H1275</f>
        <v>0</v>
      </c>
      <c r="AR1275" s="143" t="s">
        <v>303</v>
      </c>
      <c r="AT1275" s="143" t="s">
        <v>186</v>
      </c>
      <c r="AU1275" s="143" t="s">
        <v>78</v>
      </c>
      <c r="AY1275" s="18" t="s">
        <v>184</v>
      </c>
      <c r="BE1275" s="144">
        <f>IF(N1275="základní",J1275,0)</f>
        <v>0</v>
      </c>
      <c r="BF1275" s="144">
        <f>IF(N1275="snížená",J1275,0)</f>
        <v>0</v>
      </c>
      <c r="BG1275" s="144">
        <f>IF(N1275="zákl. přenesená",J1275,0)</f>
        <v>0</v>
      </c>
      <c r="BH1275" s="144">
        <f>IF(N1275="sníž. přenesená",J1275,0)</f>
        <v>0</v>
      </c>
      <c r="BI1275" s="144">
        <f>IF(N1275="nulová",J1275,0)</f>
        <v>0</v>
      </c>
      <c r="BJ1275" s="18" t="s">
        <v>76</v>
      </c>
      <c r="BK1275" s="144">
        <f>ROUND(I1275*H1275,2)</f>
        <v>0</v>
      </c>
      <c r="BL1275" s="18" t="s">
        <v>303</v>
      </c>
      <c r="BM1275" s="143" t="s">
        <v>1801</v>
      </c>
    </row>
    <row r="1276" spans="2:65" s="1" customFormat="1">
      <c r="B1276" s="33"/>
      <c r="D1276" s="145" t="s">
        <v>193</v>
      </c>
      <c r="F1276" s="146" t="s">
        <v>1802</v>
      </c>
      <c r="I1276" s="147"/>
      <c r="L1276" s="33"/>
      <c r="M1276" s="148"/>
      <c r="T1276" s="54"/>
      <c r="AT1276" s="18" t="s">
        <v>193</v>
      </c>
      <c r="AU1276" s="18" t="s">
        <v>78</v>
      </c>
    </row>
    <row r="1277" spans="2:65" s="1" customFormat="1">
      <c r="B1277" s="33"/>
      <c r="D1277" s="149" t="s">
        <v>195</v>
      </c>
      <c r="F1277" s="150" t="s">
        <v>1803</v>
      </c>
      <c r="I1277" s="147"/>
      <c r="L1277" s="33"/>
      <c r="M1277" s="148"/>
      <c r="T1277" s="54"/>
      <c r="AT1277" s="18" t="s">
        <v>195</v>
      </c>
      <c r="AU1277" s="18" t="s">
        <v>78</v>
      </c>
    </row>
    <row r="1278" spans="2:65" s="12" customFormat="1">
      <c r="B1278" s="151"/>
      <c r="D1278" s="145" t="s">
        <v>197</v>
      </c>
      <c r="E1278" s="152" t="s">
        <v>19</v>
      </c>
      <c r="F1278" s="153" t="s">
        <v>1804</v>
      </c>
      <c r="H1278" s="154">
        <v>760.5</v>
      </c>
      <c r="I1278" s="155"/>
      <c r="L1278" s="151"/>
      <c r="M1278" s="189"/>
      <c r="N1278" s="190"/>
      <c r="O1278" s="190"/>
      <c r="P1278" s="190"/>
      <c r="Q1278" s="190"/>
      <c r="R1278" s="190"/>
      <c r="S1278" s="190"/>
      <c r="T1278" s="191"/>
      <c r="AT1278" s="152" t="s">
        <v>197</v>
      </c>
      <c r="AU1278" s="152" t="s">
        <v>78</v>
      </c>
      <c r="AV1278" s="12" t="s">
        <v>78</v>
      </c>
      <c r="AW1278" s="12" t="s">
        <v>31</v>
      </c>
      <c r="AX1278" s="12" t="s">
        <v>69</v>
      </c>
      <c r="AY1278" s="152" t="s">
        <v>184</v>
      </c>
    </row>
    <row r="1279" spans="2:65" s="1" customFormat="1" ht="6.95" customHeight="1">
      <c r="B1279" s="42"/>
      <c r="C1279" s="43"/>
      <c r="D1279" s="43"/>
      <c r="E1279" s="43"/>
      <c r="F1279" s="43"/>
      <c r="G1279" s="43"/>
      <c r="H1279" s="43"/>
      <c r="I1279" s="43"/>
      <c r="J1279" s="43"/>
      <c r="K1279" s="43"/>
      <c r="L1279" s="33"/>
    </row>
  </sheetData>
  <sheetProtection algorithmName="SHA-512" hashValue="DVkiLnlJ31qLv1GCcq9JP3skXcBlJxLccRkhHwRKgdjmFdwx0GDYoLnxaZq/4R3c6YiIcgqkAjb4b0CtE5JckA==" saltValue="WM/aa0UdSLKBX2dSQD29m1skr4nr8RE3QDbwNPW5yF+9k3BtdWYkFBrFu/yfQ1B9z4H4TOHigJzjqxYgLxNpew==" spinCount="100000" sheet="1" objects="1" scenarios="1" formatColumns="0" formatRows="0" autoFilter="0"/>
  <autoFilter ref="C113:K1278" xr:uid="{00000000-0009-0000-0000-000001000000}"/>
  <mergeCells count="12">
    <mergeCell ref="E106:H106"/>
    <mergeCell ref="L2:V2"/>
    <mergeCell ref="E50:H50"/>
    <mergeCell ref="E52:H52"/>
    <mergeCell ref="E54:H54"/>
    <mergeCell ref="E102:H102"/>
    <mergeCell ref="E104:H104"/>
    <mergeCell ref="E7:H7"/>
    <mergeCell ref="E9:H9"/>
    <mergeCell ref="E11:H11"/>
    <mergeCell ref="E20:H20"/>
    <mergeCell ref="E29:H29"/>
  </mergeCells>
  <hyperlinks>
    <hyperlink ref="F119" r:id="rId1" xr:uid="{00000000-0004-0000-0100-000000000000}"/>
    <hyperlink ref="F123" r:id="rId2" xr:uid="{00000000-0004-0000-0100-000001000000}"/>
    <hyperlink ref="F128" r:id="rId3" xr:uid="{00000000-0004-0000-0100-000002000000}"/>
    <hyperlink ref="F133" r:id="rId4" xr:uid="{00000000-0004-0000-0100-000003000000}"/>
    <hyperlink ref="F138" r:id="rId5" xr:uid="{00000000-0004-0000-0100-000004000000}"/>
    <hyperlink ref="F143" r:id="rId6" xr:uid="{00000000-0004-0000-0100-000005000000}"/>
    <hyperlink ref="F147" r:id="rId7" xr:uid="{00000000-0004-0000-0100-000006000000}"/>
    <hyperlink ref="F151" r:id="rId8" xr:uid="{00000000-0004-0000-0100-000007000000}"/>
    <hyperlink ref="F158" r:id="rId9" xr:uid="{00000000-0004-0000-0100-000008000000}"/>
    <hyperlink ref="F162" r:id="rId10" xr:uid="{00000000-0004-0000-0100-000009000000}"/>
    <hyperlink ref="F170" r:id="rId11" xr:uid="{00000000-0004-0000-0100-00000A000000}"/>
    <hyperlink ref="F177" r:id="rId12" xr:uid="{00000000-0004-0000-0100-00000B000000}"/>
    <hyperlink ref="F182" r:id="rId13" xr:uid="{00000000-0004-0000-0100-00000C000000}"/>
    <hyperlink ref="F189" r:id="rId14" xr:uid="{00000000-0004-0000-0100-00000D000000}"/>
    <hyperlink ref="F194" r:id="rId15" xr:uid="{00000000-0004-0000-0100-00000E000000}"/>
    <hyperlink ref="F198" r:id="rId16" xr:uid="{00000000-0004-0000-0100-00000F000000}"/>
    <hyperlink ref="F202" r:id="rId17" xr:uid="{00000000-0004-0000-0100-000010000000}"/>
    <hyperlink ref="F206" r:id="rId18" xr:uid="{00000000-0004-0000-0100-000011000000}"/>
    <hyperlink ref="F215" r:id="rId19" xr:uid="{00000000-0004-0000-0100-000012000000}"/>
    <hyperlink ref="F219" r:id="rId20" xr:uid="{00000000-0004-0000-0100-000013000000}"/>
    <hyperlink ref="F227" r:id="rId21" xr:uid="{00000000-0004-0000-0100-000014000000}"/>
    <hyperlink ref="F233" r:id="rId22" xr:uid="{00000000-0004-0000-0100-000015000000}"/>
    <hyperlink ref="F237" r:id="rId23" xr:uid="{00000000-0004-0000-0100-000016000000}"/>
    <hyperlink ref="F241" r:id="rId24" xr:uid="{00000000-0004-0000-0100-000017000000}"/>
    <hyperlink ref="F245" r:id="rId25" xr:uid="{00000000-0004-0000-0100-000018000000}"/>
    <hyperlink ref="F249" r:id="rId26" xr:uid="{00000000-0004-0000-0100-000019000000}"/>
    <hyperlink ref="F253" r:id="rId27" xr:uid="{00000000-0004-0000-0100-00001A000000}"/>
    <hyperlink ref="F257" r:id="rId28" xr:uid="{00000000-0004-0000-0100-00001B000000}"/>
    <hyperlink ref="F261" r:id="rId29" xr:uid="{00000000-0004-0000-0100-00001C000000}"/>
    <hyperlink ref="F268" r:id="rId30" xr:uid="{00000000-0004-0000-0100-00001D000000}"/>
    <hyperlink ref="F275" r:id="rId31" xr:uid="{00000000-0004-0000-0100-00001E000000}"/>
    <hyperlink ref="F282" r:id="rId32" xr:uid="{00000000-0004-0000-0100-00001F000000}"/>
    <hyperlink ref="F286" r:id="rId33" xr:uid="{00000000-0004-0000-0100-000020000000}"/>
    <hyperlink ref="F293" r:id="rId34" xr:uid="{00000000-0004-0000-0100-000021000000}"/>
    <hyperlink ref="F299" r:id="rId35" xr:uid="{00000000-0004-0000-0100-000022000000}"/>
    <hyperlink ref="F303" r:id="rId36" xr:uid="{00000000-0004-0000-0100-000023000000}"/>
    <hyperlink ref="F307" r:id="rId37" xr:uid="{00000000-0004-0000-0100-000024000000}"/>
    <hyperlink ref="F316" r:id="rId38" xr:uid="{00000000-0004-0000-0100-000025000000}"/>
    <hyperlink ref="F324" r:id="rId39" xr:uid="{00000000-0004-0000-0100-000026000000}"/>
    <hyperlink ref="F331" r:id="rId40" xr:uid="{00000000-0004-0000-0100-000027000000}"/>
    <hyperlink ref="F338" r:id="rId41" xr:uid="{00000000-0004-0000-0100-000028000000}"/>
    <hyperlink ref="F342" r:id="rId42" xr:uid="{00000000-0004-0000-0100-000029000000}"/>
    <hyperlink ref="F347" r:id="rId43" xr:uid="{00000000-0004-0000-0100-00002A000000}"/>
    <hyperlink ref="F353" r:id="rId44" xr:uid="{00000000-0004-0000-0100-00002B000000}"/>
    <hyperlink ref="F357" r:id="rId45" xr:uid="{00000000-0004-0000-0100-00002C000000}"/>
    <hyperlink ref="F363" r:id="rId46" xr:uid="{00000000-0004-0000-0100-00002D000000}"/>
    <hyperlink ref="F367" r:id="rId47" xr:uid="{00000000-0004-0000-0100-00002E000000}"/>
    <hyperlink ref="F373" r:id="rId48" xr:uid="{00000000-0004-0000-0100-00002F000000}"/>
    <hyperlink ref="F399" r:id="rId49" xr:uid="{00000000-0004-0000-0100-000030000000}"/>
    <hyperlink ref="F405" r:id="rId50" xr:uid="{00000000-0004-0000-0100-000031000000}"/>
    <hyperlink ref="F411" r:id="rId51" xr:uid="{00000000-0004-0000-0100-000032000000}"/>
    <hyperlink ref="F414" r:id="rId52" xr:uid="{00000000-0004-0000-0100-000033000000}"/>
    <hyperlink ref="F417" r:id="rId53" xr:uid="{00000000-0004-0000-0100-000034000000}"/>
    <hyperlink ref="F423" r:id="rId54" xr:uid="{00000000-0004-0000-0100-000035000000}"/>
    <hyperlink ref="F429" r:id="rId55" xr:uid="{00000000-0004-0000-0100-000036000000}"/>
    <hyperlink ref="F437" r:id="rId56" xr:uid="{00000000-0004-0000-0100-000037000000}"/>
    <hyperlink ref="F443" r:id="rId57" xr:uid="{00000000-0004-0000-0100-000038000000}"/>
    <hyperlink ref="F449" r:id="rId58" xr:uid="{00000000-0004-0000-0100-000039000000}"/>
    <hyperlink ref="F468" r:id="rId59" xr:uid="{00000000-0004-0000-0100-00003A000000}"/>
    <hyperlink ref="F481" r:id="rId60" xr:uid="{00000000-0004-0000-0100-00003B000000}"/>
    <hyperlink ref="F494" r:id="rId61" xr:uid="{00000000-0004-0000-0100-00003C000000}"/>
    <hyperlink ref="F498" r:id="rId62" xr:uid="{00000000-0004-0000-0100-00003D000000}"/>
    <hyperlink ref="F511" r:id="rId63" xr:uid="{00000000-0004-0000-0100-00003E000000}"/>
    <hyperlink ref="F515" r:id="rId64" xr:uid="{00000000-0004-0000-0100-00003F000000}"/>
    <hyperlink ref="F528" r:id="rId65" xr:uid="{00000000-0004-0000-0100-000040000000}"/>
    <hyperlink ref="F544" r:id="rId66" xr:uid="{00000000-0004-0000-0100-000041000000}"/>
    <hyperlink ref="F560" r:id="rId67" xr:uid="{00000000-0004-0000-0100-000042000000}"/>
    <hyperlink ref="F563" r:id="rId68" xr:uid="{00000000-0004-0000-0100-000043000000}"/>
    <hyperlink ref="F578" r:id="rId69" xr:uid="{00000000-0004-0000-0100-000044000000}"/>
    <hyperlink ref="F585" r:id="rId70" xr:uid="{00000000-0004-0000-0100-000045000000}"/>
    <hyperlink ref="F589" r:id="rId71" xr:uid="{00000000-0004-0000-0100-000046000000}"/>
    <hyperlink ref="F593" r:id="rId72" xr:uid="{00000000-0004-0000-0100-000047000000}"/>
    <hyperlink ref="F611" r:id="rId73" xr:uid="{00000000-0004-0000-0100-000048000000}"/>
    <hyperlink ref="F617" r:id="rId74" xr:uid="{00000000-0004-0000-0100-000049000000}"/>
    <hyperlink ref="F623" r:id="rId75" xr:uid="{00000000-0004-0000-0100-00004A000000}"/>
    <hyperlink ref="F630" r:id="rId76" xr:uid="{00000000-0004-0000-0100-00004B000000}"/>
    <hyperlink ref="F643" r:id="rId77" xr:uid="{00000000-0004-0000-0100-00004C000000}"/>
    <hyperlink ref="F647" r:id="rId78" xr:uid="{00000000-0004-0000-0100-00004D000000}"/>
    <hyperlink ref="F665" r:id="rId79" xr:uid="{00000000-0004-0000-0100-00004E000000}"/>
    <hyperlink ref="F671" r:id="rId80" xr:uid="{00000000-0004-0000-0100-00004F000000}"/>
    <hyperlink ref="F687" r:id="rId81" xr:uid="{00000000-0004-0000-0100-000050000000}"/>
    <hyperlink ref="F695" r:id="rId82" xr:uid="{00000000-0004-0000-0100-000051000000}"/>
    <hyperlink ref="F760" r:id="rId83" xr:uid="{00000000-0004-0000-0100-000052000000}"/>
    <hyperlink ref="F764" r:id="rId84" xr:uid="{00000000-0004-0000-0100-000053000000}"/>
    <hyperlink ref="F768" r:id="rId85" xr:uid="{00000000-0004-0000-0100-000054000000}"/>
    <hyperlink ref="F772" r:id="rId86" xr:uid="{00000000-0004-0000-0100-000055000000}"/>
    <hyperlink ref="F776" r:id="rId87" xr:uid="{00000000-0004-0000-0100-000056000000}"/>
    <hyperlink ref="F780" r:id="rId88" xr:uid="{00000000-0004-0000-0100-000057000000}"/>
    <hyperlink ref="F784" r:id="rId89" xr:uid="{00000000-0004-0000-0100-000058000000}"/>
    <hyperlink ref="F788" r:id="rId90" xr:uid="{00000000-0004-0000-0100-000059000000}"/>
    <hyperlink ref="F792" r:id="rId91" xr:uid="{00000000-0004-0000-0100-00005A000000}"/>
    <hyperlink ref="F796" r:id="rId92" xr:uid="{00000000-0004-0000-0100-00005B000000}"/>
    <hyperlink ref="F803" r:id="rId93" xr:uid="{00000000-0004-0000-0100-00005C000000}"/>
    <hyperlink ref="F807" r:id="rId94" xr:uid="{00000000-0004-0000-0100-00005D000000}"/>
    <hyperlink ref="F811" r:id="rId95" xr:uid="{00000000-0004-0000-0100-00005E000000}"/>
    <hyperlink ref="F819" r:id="rId96" xr:uid="{00000000-0004-0000-0100-00005F000000}"/>
    <hyperlink ref="F824" r:id="rId97" xr:uid="{00000000-0004-0000-0100-000060000000}"/>
    <hyperlink ref="F827" r:id="rId98" xr:uid="{00000000-0004-0000-0100-000061000000}"/>
    <hyperlink ref="F833" r:id="rId99" xr:uid="{00000000-0004-0000-0100-000062000000}"/>
    <hyperlink ref="F839" r:id="rId100" xr:uid="{00000000-0004-0000-0100-000063000000}"/>
    <hyperlink ref="F845" r:id="rId101" xr:uid="{00000000-0004-0000-0100-000064000000}"/>
    <hyperlink ref="F869" r:id="rId102" xr:uid="{00000000-0004-0000-0100-000065000000}"/>
    <hyperlink ref="F872" r:id="rId103" xr:uid="{00000000-0004-0000-0100-000066000000}"/>
    <hyperlink ref="F876" r:id="rId104" xr:uid="{00000000-0004-0000-0100-000067000000}"/>
    <hyperlink ref="F881" r:id="rId105" xr:uid="{00000000-0004-0000-0100-000068000000}"/>
    <hyperlink ref="F894" r:id="rId106" xr:uid="{00000000-0004-0000-0100-000069000000}"/>
    <hyperlink ref="F898" r:id="rId107" xr:uid="{00000000-0004-0000-0100-00006A000000}"/>
    <hyperlink ref="F904" r:id="rId108" xr:uid="{00000000-0004-0000-0100-00006B000000}"/>
    <hyperlink ref="F909" r:id="rId109" xr:uid="{00000000-0004-0000-0100-00006C000000}"/>
    <hyperlink ref="F924" r:id="rId110" xr:uid="{00000000-0004-0000-0100-00006D000000}"/>
    <hyperlink ref="F931" r:id="rId111" xr:uid="{00000000-0004-0000-0100-00006E000000}"/>
    <hyperlink ref="F937" r:id="rId112" xr:uid="{00000000-0004-0000-0100-00006F000000}"/>
    <hyperlink ref="F949" r:id="rId113" xr:uid="{00000000-0004-0000-0100-000070000000}"/>
    <hyperlink ref="F958" r:id="rId114" xr:uid="{00000000-0004-0000-0100-000071000000}"/>
    <hyperlink ref="F961" r:id="rId115" xr:uid="{00000000-0004-0000-0100-000072000000}"/>
    <hyperlink ref="F965" r:id="rId116" xr:uid="{00000000-0004-0000-0100-000073000000}"/>
    <hyperlink ref="F969" r:id="rId117" xr:uid="{00000000-0004-0000-0100-000074000000}"/>
    <hyperlink ref="F973" r:id="rId118" xr:uid="{00000000-0004-0000-0100-000075000000}"/>
    <hyperlink ref="F977" r:id="rId119" xr:uid="{00000000-0004-0000-0100-000076000000}"/>
    <hyperlink ref="F981" r:id="rId120" xr:uid="{00000000-0004-0000-0100-000077000000}"/>
    <hyperlink ref="F985" r:id="rId121" xr:uid="{00000000-0004-0000-0100-000078000000}"/>
    <hyperlink ref="F1006" r:id="rId122" xr:uid="{00000000-0004-0000-0100-000079000000}"/>
    <hyperlink ref="F1010" r:id="rId123" xr:uid="{00000000-0004-0000-0100-00007A000000}"/>
    <hyperlink ref="F1014" r:id="rId124" xr:uid="{00000000-0004-0000-0100-00007B000000}"/>
    <hyperlink ref="F1018" r:id="rId125" xr:uid="{00000000-0004-0000-0100-00007C000000}"/>
    <hyperlink ref="F1024" r:id="rId126" xr:uid="{00000000-0004-0000-0100-00007D000000}"/>
    <hyperlink ref="F1029" r:id="rId127" xr:uid="{00000000-0004-0000-0100-00007E000000}"/>
    <hyperlink ref="F1033" r:id="rId128" xr:uid="{00000000-0004-0000-0100-00007F000000}"/>
    <hyperlink ref="F1039" r:id="rId129" xr:uid="{00000000-0004-0000-0100-000080000000}"/>
    <hyperlink ref="F1057" r:id="rId130" xr:uid="{00000000-0004-0000-0100-000081000000}"/>
    <hyperlink ref="F1061" r:id="rId131" xr:uid="{00000000-0004-0000-0100-000082000000}"/>
    <hyperlink ref="F1065" r:id="rId132" xr:uid="{00000000-0004-0000-0100-000083000000}"/>
    <hyperlink ref="F1069" r:id="rId133" xr:uid="{00000000-0004-0000-0100-000084000000}"/>
    <hyperlink ref="F1079" r:id="rId134" xr:uid="{00000000-0004-0000-0100-000085000000}"/>
    <hyperlink ref="F1083" r:id="rId135" xr:uid="{00000000-0004-0000-0100-000086000000}"/>
    <hyperlink ref="F1087" r:id="rId136" xr:uid="{00000000-0004-0000-0100-000087000000}"/>
    <hyperlink ref="F1091" r:id="rId137" xr:uid="{00000000-0004-0000-0100-000088000000}"/>
    <hyperlink ref="F1095" r:id="rId138" xr:uid="{00000000-0004-0000-0100-000089000000}"/>
    <hyperlink ref="F1099" r:id="rId139" xr:uid="{00000000-0004-0000-0100-00008A000000}"/>
    <hyperlink ref="F1103" r:id="rId140" xr:uid="{00000000-0004-0000-0100-00008B000000}"/>
    <hyperlink ref="F1107" r:id="rId141" xr:uid="{00000000-0004-0000-0100-00008C000000}"/>
    <hyperlink ref="F1111" r:id="rId142" xr:uid="{00000000-0004-0000-0100-00008D000000}"/>
    <hyperlink ref="F1118" r:id="rId143" xr:uid="{00000000-0004-0000-0100-00008E000000}"/>
    <hyperlink ref="F1133" r:id="rId144" xr:uid="{00000000-0004-0000-0100-00008F000000}"/>
    <hyperlink ref="F1138" r:id="rId145" xr:uid="{00000000-0004-0000-0100-000090000000}"/>
    <hyperlink ref="F1147" r:id="rId146" xr:uid="{00000000-0004-0000-0100-000091000000}"/>
    <hyperlink ref="F1151" r:id="rId147" xr:uid="{00000000-0004-0000-0100-000092000000}"/>
    <hyperlink ref="F1155" r:id="rId148" xr:uid="{00000000-0004-0000-0100-000093000000}"/>
    <hyperlink ref="F1160" r:id="rId149" xr:uid="{00000000-0004-0000-0100-000094000000}"/>
    <hyperlink ref="F1200" r:id="rId150" xr:uid="{00000000-0004-0000-0100-000095000000}"/>
    <hyperlink ref="F1204" r:id="rId151" xr:uid="{00000000-0004-0000-0100-000096000000}"/>
    <hyperlink ref="F1211" r:id="rId152" xr:uid="{00000000-0004-0000-0100-000097000000}"/>
    <hyperlink ref="F1215" r:id="rId153" xr:uid="{00000000-0004-0000-0100-000098000000}"/>
    <hyperlink ref="F1221" r:id="rId154" xr:uid="{00000000-0004-0000-0100-000099000000}"/>
    <hyperlink ref="F1225" r:id="rId155" xr:uid="{00000000-0004-0000-0100-00009A000000}"/>
    <hyperlink ref="F1229" r:id="rId156" xr:uid="{00000000-0004-0000-0100-00009B000000}"/>
    <hyperlink ref="F1233" r:id="rId157" xr:uid="{00000000-0004-0000-0100-00009C000000}"/>
    <hyperlink ref="F1248" r:id="rId158" xr:uid="{00000000-0004-0000-0100-00009D000000}"/>
    <hyperlink ref="F1252" r:id="rId159" xr:uid="{00000000-0004-0000-0100-00009E000000}"/>
    <hyperlink ref="F1258" r:id="rId160" xr:uid="{00000000-0004-0000-0100-00009F000000}"/>
    <hyperlink ref="F1262" r:id="rId161" xr:uid="{00000000-0004-0000-0100-0000A0000000}"/>
    <hyperlink ref="F1270" r:id="rId162" xr:uid="{00000000-0004-0000-0100-0000A1000000}"/>
    <hyperlink ref="F1277" r:id="rId163" xr:uid="{00000000-0004-0000-0100-0000A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1805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ROUND((SUM(BE89:BE222)),  2)</f>
        <v>0</v>
      </c>
      <c r="I35" s="94">
        <v>0.21</v>
      </c>
      <c r="J35" s="84">
        <f>ROUND(((SUM(BE89:BE222))*I35),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ROUND((SUM(BF89:BF222)),  2)</f>
        <v>0</v>
      </c>
      <c r="I36" s="94">
        <v>0.15</v>
      </c>
      <c r="J36" s="84">
        <f>ROUND(((SUM(BF89:BF222))*I36),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ROUND((SUM(BG89:BG222)),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ROUND((SUM(BH89:BH222)),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ROUND((SUM(BI89:BI222)),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D.2.2.a.1B - Bourací práce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J89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140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899999999999999" customHeight="1">
      <c r="B65" s="108"/>
      <c r="D65" s="109" t="s">
        <v>151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9" customFormat="1" ht="14.85" customHeight="1">
      <c r="B66" s="108"/>
      <c r="D66" s="109" t="s">
        <v>1806</v>
      </c>
      <c r="E66" s="110"/>
      <c r="F66" s="110"/>
      <c r="G66" s="110"/>
      <c r="H66" s="110"/>
      <c r="I66" s="110"/>
      <c r="J66" s="111">
        <f>J203</f>
        <v>0</v>
      </c>
      <c r="L66" s="108"/>
    </row>
    <row r="67" spans="2:12" s="9" customFormat="1" ht="19.899999999999999" customHeight="1">
      <c r="B67" s="108"/>
      <c r="D67" s="109" t="s">
        <v>1807</v>
      </c>
      <c r="E67" s="110"/>
      <c r="F67" s="110"/>
      <c r="G67" s="110"/>
      <c r="H67" s="110"/>
      <c r="I67" s="110"/>
      <c r="J67" s="111">
        <f>J204</f>
        <v>0</v>
      </c>
      <c r="L67" s="108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169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23" t="str">
        <f>E7</f>
        <v>Parkovací hala HZS JPO Havlíčkův Brod</v>
      </c>
      <c r="F77" s="324"/>
      <c r="G77" s="324"/>
      <c r="H77" s="324"/>
      <c r="L77" s="33"/>
    </row>
    <row r="78" spans="2:12" ht="12" customHeight="1">
      <c r="B78" s="21"/>
      <c r="C78" s="28" t="s">
        <v>132</v>
      </c>
      <c r="L78" s="21"/>
    </row>
    <row r="79" spans="2:12" s="1" customFormat="1" ht="16.5" customHeight="1">
      <c r="B79" s="33"/>
      <c r="E79" s="323" t="s">
        <v>133</v>
      </c>
      <c r="F79" s="322"/>
      <c r="G79" s="322"/>
      <c r="H79" s="322"/>
      <c r="L79" s="33"/>
    </row>
    <row r="80" spans="2:12" s="1" customFormat="1" ht="12" customHeight="1">
      <c r="B80" s="33"/>
      <c r="C80" s="28" t="s">
        <v>134</v>
      </c>
      <c r="L80" s="33"/>
    </row>
    <row r="81" spans="2:65" s="1" customFormat="1" ht="16.5" customHeight="1">
      <c r="B81" s="33"/>
      <c r="E81" s="318" t="str">
        <f>E11</f>
        <v>D.2.2.a.1B - Bourací práce</v>
      </c>
      <c r="F81" s="322"/>
      <c r="G81" s="322"/>
      <c r="H81" s="322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 </v>
      </c>
      <c r="I83" s="28" t="s">
        <v>23</v>
      </c>
      <c r="J83" s="50" t="str">
        <f>IF(J14="","",J14)</f>
        <v>11. 5. 2020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E17</f>
        <v xml:space="preserve"> </v>
      </c>
      <c r="I85" s="28" t="s">
        <v>30</v>
      </c>
      <c r="J85" s="31" t="str">
        <f>E23</f>
        <v xml:space="preserve"> </v>
      </c>
      <c r="L85" s="33"/>
    </row>
    <row r="86" spans="2:65" s="1" customFormat="1" ht="15.2" customHeight="1">
      <c r="B86" s="33"/>
      <c r="C86" s="28" t="s">
        <v>28</v>
      </c>
      <c r="F86" s="26" t="str">
        <f>IF(E20="","",E20)</f>
        <v>Vyplň údaj</v>
      </c>
      <c r="I86" s="28" t="s">
        <v>32</v>
      </c>
      <c r="J86" s="31" t="str">
        <f>E26</f>
        <v xml:space="preserve"> 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170</v>
      </c>
      <c r="D88" s="114" t="s">
        <v>54</v>
      </c>
      <c r="E88" s="114" t="s">
        <v>50</v>
      </c>
      <c r="F88" s="114" t="s">
        <v>51</v>
      </c>
      <c r="G88" s="114" t="s">
        <v>171</v>
      </c>
      <c r="H88" s="114" t="s">
        <v>172</v>
      </c>
      <c r="I88" s="114" t="s">
        <v>173</v>
      </c>
      <c r="J88" s="114" t="s">
        <v>138</v>
      </c>
      <c r="K88" s="115" t="s">
        <v>174</v>
      </c>
      <c r="L88" s="112"/>
      <c r="M88" s="57" t="s">
        <v>19</v>
      </c>
      <c r="N88" s="58" t="s">
        <v>39</v>
      </c>
      <c r="O88" s="58" t="s">
        <v>175</v>
      </c>
      <c r="P88" s="58" t="s">
        <v>176</v>
      </c>
      <c r="Q88" s="58" t="s">
        <v>177</v>
      </c>
      <c r="R88" s="58" t="s">
        <v>178</v>
      </c>
      <c r="S88" s="58" t="s">
        <v>179</v>
      </c>
      <c r="T88" s="59" t="s">
        <v>180</v>
      </c>
    </row>
    <row r="89" spans="2:65" s="1" customFormat="1" ht="22.9" customHeight="1">
      <c r="B89" s="33"/>
      <c r="C89" s="62" t="s">
        <v>181</v>
      </c>
      <c r="J89" s="116">
        <f>BK89</f>
        <v>0</v>
      </c>
      <c r="L89" s="33"/>
      <c r="M89" s="60"/>
      <c r="N89" s="51"/>
      <c r="O89" s="51"/>
      <c r="P89" s="117">
        <f>P90</f>
        <v>0</v>
      </c>
      <c r="Q89" s="51"/>
      <c r="R89" s="117">
        <f>R90</f>
        <v>0.63324799999999992</v>
      </c>
      <c r="S89" s="51"/>
      <c r="T89" s="118">
        <f>T90</f>
        <v>184.02451150000002</v>
      </c>
      <c r="AT89" s="18" t="s">
        <v>68</v>
      </c>
      <c r="AU89" s="18" t="s">
        <v>139</v>
      </c>
      <c r="BK89" s="119">
        <f>BK90</f>
        <v>0</v>
      </c>
    </row>
    <row r="90" spans="2:65" s="11" customFormat="1" ht="25.9" customHeight="1">
      <c r="B90" s="120"/>
      <c r="D90" s="121" t="s">
        <v>68</v>
      </c>
      <c r="E90" s="122" t="s">
        <v>182</v>
      </c>
      <c r="F90" s="122" t="s">
        <v>183</v>
      </c>
      <c r="I90" s="123"/>
      <c r="J90" s="124">
        <f>BK90</f>
        <v>0</v>
      </c>
      <c r="L90" s="120"/>
      <c r="M90" s="125"/>
      <c r="P90" s="126">
        <f>P91+P204</f>
        <v>0</v>
      </c>
      <c r="R90" s="126">
        <f>R91+R204</f>
        <v>0.63324799999999992</v>
      </c>
      <c r="T90" s="127">
        <f>T91+T204</f>
        <v>184.02451150000002</v>
      </c>
      <c r="AR90" s="121" t="s">
        <v>76</v>
      </c>
      <c r="AT90" s="128" t="s">
        <v>68</v>
      </c>
      <c r="AU90" s="128" t="s">
        <v>69</v>
      </c>
      <c r="AY90" s="121" t="s">
        <v>184</v>
      </c>
      <c r="BK90" s="129">
        <f>BK91+BK204</f>
        <v>0</v>
      </c>
    </row>
    <row r="91" spans="2:65" s="11" customFormat="1" ht="22.9" customHeight="1">
      <c r="B91" s="120"/>
      <c r="D91" s="121" t="s">
        <v>68</v>
      </c>
      <c r="E91" s="130" t="s">
        <v>247</v>
      </c>
      <c r="F91" s="130" t="s">
        <v>1180</v>
      </c>
      <c r="I91" s="123"/>
      <c r="J91" s="131">
        <f>BK91</f>
        <v>0</v>
      </c>
      <c r="L91" s="120"/>
      <c r="M91" s="125"/>
      <c r="P91" s="126">
        <f>SUM(P92:P203)</f>
        <v>0</v>
      </c>
      <c r="R91" s="126">
        <f>SUM(R92:R203)</f>
        <v>0.63324799999999992</v>
      </c>
      <c r="T91" s="127">
        <f>SUM(T92:T203)</f>
        <v>184.02451150000002</v>
      </c>
      <c r="AR91" s="121" t="s">
        <v>76</v>
      </c>
      <c r="AT91" s="128" t="s">
        <v>68</v>
      </c>
      <c r="AU91" s="128" t="s">
        <v>76</v>
      </c>
      <c r="AY91" s="121" t="s">
        <v>184</v>
      </c>
      <c r="BK91" s="129">
        <f>SUM(BK92:BK203)</f>
        <v>0</v>
      </c>
    </row>
    <row r="92" spans="2:65" s="1" customFormat="1" ht="33" customHeight="1">
      <c r="B92" s="33"/>
      <c r="C92" s="132" t="s">
        <v>76</v>
      </c>
      <c r="D92" s="132" t="s">
        <v>186</v>
      </c>
      <c r="E92" s="133" t="s">
        <v>1808</v>
      </c>
      <c r="F92" s="134" t="s">
        <v>1809</v>
      </c>
      <c r="G92" s="135" t="s">
        <v>345</v>
      </c>
      <c r="H92" s="136">
        <v>104.04</v>
      </c>
      <c r="I92" s="137"/>
      <c r="J92" s="138">
        <f>ROUND(I92*H92,2)</f>
        <v>0</v>
      </c>
      <c r="K92" s="134" t="s">
        <v>190</v>
      </c>
      <c r="L92" s="33"/>
      <c r="M92" s="139" t="s">
        <v>19</v>
      </c>
      <c r="N92" s="140" t="s">
        <v>40</v>
      </c>
      <c r="P92" s="141">
        <f>O92*H92</f>
        <v>0</v>
      </c>
      <c r="Q92" s="141">
        <v>0</v>
      </c>
      <c r="R92" s="141">
        <f>Q92*H92</f>
        <v>0</v>
      </c>
      <c r="S92" s="141">
        <v>0.42499999999999999</v>
      </c>
      <c r="T92" s="142">
        <f>S92*H92</f>
        <v>44.216999999999999</v>
      </c>
      <c r="AR92" s="143" t="s">
        <v>191</v>
      </c>
      <c r="AT92" s="143" t="s">
        <v>186</v>
      </c>
      <c r="AU92" s="143" t="s">
        <v>78</v>
      </c>
      <c r="AY92" s="18" t="s">
        <v>184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76</v>
      </c>
      <c r="BK92" s="144">
        <f>ROUND(I92*H92,2)</f>
        <v>0</v>
      </c>
      <c r="BL92" s="18" t="s">
        <v>191</v>
      </c>
      <c r="BM92" s="143" t="s">
        <v>1810</v>
      </c>
    </row>
    <row r="93" spans="2:65" s="1" customFormat="1" ht="48.75">
      <c r="B93" s="33"/>
      <c r="D93" s="145" t="s">
        <v>193</v>
      </c>
      <c r="F93" s="146" t="s">
        <v>1811</v>
      </c>
      <c r="I93" s="147"/>
      <c r="L93" s="33"/>
      <c r="M93" s="148"/>
      <c r="T93" s="54"/>
      <c r="AT93" s="18" t="s">
        <v>193</v>
      </c>
      <c r="AU93" s="18" t="s">
        <v>78</v>
      </c>
    </row>
    <row r="94" spans="2:65" s="1" customFormat="1">
      <c r="B94" s="33"/>
      <c r="D94" s="149" t="s">
        <v>195</v>
      </c>
      <c r="F94" s="150" t="s">
        <v>1812</v>
      </c>
      <c r="I94" s="147"/>
      <c r="L94" s="33"/>
      <c r="M94" s="148"/>
      <c r="T94" s="54"/>
      <c r="AT94" s="18" t="s">
        <v>195</v>
      </c>
      <c r="AU94" s="18" t="s">
        <v>78</v>
      </c>
    </row>
    <row r="95" spans="2:65" s="14" customFormat="1">
      <c r="B95" s="165"/>
      <c r="D95" s="145" t="s">
        <v>197</v>
      </c>
      <c r="E95" s="166" t="s">
        <v>19</v>
      </c>
      <c r="F95" s="167" t="s">
        <v>1813</v>
      </c>
      <c r="H95" s="166" t="s">
        <v>19</v>
      </c>
      <c r="I95" s="168"/>
      <c r="L95" s="165"/>
      <c r="M95" s="169"/>
      <c r="T95" s="170"/>
      <c r="AT95" s="166" t="s">
        <v>197</v>
      </c>
      <c r="AU95" s="166" t="s">
        <v>78</v>
      </c>
      <c r="AV95" s="14" t="s">
        <v>76</v>
      </c>
      <c r="AW95" s="14" t="s">
        <v>31</v>
      </c>
      <c r="AX95" s="14" t="s">
        <v>69</v>
      </c>
      <c r="AY95" s="166" t="s">
        <v>184</v>
      </c>
    </row>
    <row r="96" spans="2:65" s="12" customFormat="1">
      <c r="B96" s="151"/>
      <c r="D96" s="145" t="s">
        <v>197</v>
      </c>
      <c r="E96" s="152" t="s">
        <v>19</v>
      </c>
      <c r="F96" s="153" t="s">
        <v>1814</v>
      </c>
      <c r="H96" s="154">
        <v>104.04</v>
      </c>
      <c r="I96" s="155"/>
      <c r="L96" s="151"/>
      <c r="M96" s="156"/>
      <c r="T96" s="157"/>
      <c r="AT96" s="152" t="s">
        <v>197</v>
      </c>
      <c r="AU96" s="152" t="s">
        <v>78</v>
      </c>
      <c r="AV96" s="12" t="s">
        <v>78</v>
      </c>
      <c r="AW96" s="12" t="s">
        <v>31</v>
      </c>
      <c r="AX96" s="12" t="s">
        <v>76</v>
      </c>
      <c r="AY96" s="152" t="s">
        <v>184</v>
      </c>
    </row>
    <row r="97" spans="2:65" s="1" customFormat="1" ht="24.2" customHeight="1">
      <c r="B97" s="33"/>
      <c r="C97" s="132" t="s">
        <v>78</v>
      </c>
      <c r="D97" s="132" t="s">
        <v>186</v>
      </c>
      <c r="E97" s="133" t="s">
        <v>1815</v>
      </c>
      <c r="F97" s="134" t="s">
        <v>1816</v>
      </c>
      <c r="G97" s="135" t="s">
        <v>345</v>
      </c>
      <c r="H97" s="136">
        <v>52</v>
      </c>
      <c r="I97" s="137"/>
      <c r="J97" s="138">
        <f>ROUND(I97*H97,2)</f>
        <v>0</v>
      </c>
      <c r="K97" s="134" t="s">
        <v>190</v>
      </c>
      <c r="L97" s="33"/>
      <c r="M97" s="139" t="s">
        <v>19</v>
      </c>
      <c r="N97" s="140" t="s">
        <v>40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191</v>
      </c>
      <c r="AT97" s="143" t="s">
        <v>186</v>
      </c>
      <c r="AU97" s="143" t="s">
        <v>78</v>
      </c>
      <c r="AY97" s="18" t="s">
        <v>184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76</v>
      </c>
      <c r="BK97" s="144">
        <f>ROUND(I97*H97,2)</f>
        <v>0</v>
      </c>
      <c r="BL97" s="18" t="s">
        <v>191</v>
      </c>
      <c r="BM97" s="143" t="s">
        <v>1817</v>
      </c>
    </row>
    <row r="98" spans="2:65" s="1" customFormat="1" ht="29.25">
      <c r="B98" s="33"/>
      <c r="D98" s="145" t="s">
        <v>193</v>
      </c>
      <c r="F98" s="146" t="s">
        <v>1818</v>
      </c>
      <c r="I98" s="147"/>
      <c r="L98" s="33"/>
      <c r="M98" s="148"/>
      <c r="T98" s="54"/>
      <c r="AT98" s="18" t="s">
        <v>193</v>
      </c>
      <c r="AU98" s="18" t="s">
        <v>78</v>
      </c>
    </row>
    <row r="99" spans="2:65" s="1" customFormat="1">
      <c r="B99" s="33"/>
      <c r="D99" s="149" t="s">
        <v>195</v>
      </c>
      <c r="F99" s="150" t="s">
        <v>1819</v>
      </c>
      <c r="I99" s="147"/>
      <c r="L99" s="33"/>
      <c r="M99" s="148"/>
      <c r="T99" s="54"/>
      <c r="AT99" s="18" t="s">
        <v>195</v>
      </c>
      <c r="AU99" s="18" t="s">
        <v>78</v>
      </c>
    </row>
    <row r="100" spans="2:65" s="12" customFormat="1">
      <c r="B100" s="151"/>
      <c r="D100" s="145" t="s">
        <v>197</v>
      </c>
      <c r="E100" s="152" t="s">
        <v>19</v>
      </c>
      <c r="F100" s="153" t="s">
        <v>1820</v>
      </c>
      <c r="H100" s="154">
        <v>52</v>
      </c>
      <c r="I100" s="155"/>
      <c r="L100" s="151"/>
      <c r="M100" s="156"/>
      <c r="T100" s="157"/>
      <c r="AT100" s="152" t="s">
        <v>197</v>
      </c>
      <c r="AU100" s="152" t="s">
        <v>78</v>
      </c>
      <c r="AV100" s="12" t="s">
        <v>78</v>
      </c>
      <c r="AW100" s="12" t="s">
        <v>31</v>
      </c>
      <c r="AX100" s="12" t="s">
        <v>76</v>
      </c>
      <c r="AY100" s="152" t="s">
        <v>184</v>
      </c>
    </row>
    <row r="101" spans="2:65" s="1" customFormat="1" ht="24.2" customHeight="1">
      <c r="B101" s="33"/>
      <c r="C101" s="132" t="s">
        <v>206</v>
      </c>
      <c r="D101" s="132" t="s">
        <v>186</v>
      </c>
      <c r="E101" s="133" t="s">
        <v>1821</v>
      </c>
      <c r="F101" s="134" t="s">
        <v>1822</v>
      </c>
      <c r="G101" s="135" t="s">
        <v>345</v>
      </c>
      <c r="H101" s="136">
        <v>156.04</v>
      </c>
      <c r="I101" s="137"/>
      <c r="J101" s="138">
        <f>ROUND(I101*H101,2)</f>
        <v>0</v>
      </c>
      <c r="K101" s="134" t="s">
        <v>190</v>
      </c>
      <c r="L101" s="33"/>
      <c r="M101" s="139" t="s">
        <v>19</v>
      </c>
      <c r="N101" s="140" t="s">
        <v>40</v>
      </c>
      <c r="P101" s="141">
        <f>O101*H101</f>
        <v>0</v>
      </c>
      <c r="Q101" s="141">
        <v>0</v>
      </c>
      <c r="R101" s="141">
        <f>Q101*H101</f>
        <v>0</v>
      </c>
      <c r="S101" s="141">
        <v>0.3</v>
      </c>
      <c r="T101" s="142">
        <f>S101*H101</f>
        <v>46.811999999999998</v>
      </c>
      <c r="AR101" s="143" t="s">
        <v>191</v>
      </c>
      <c r="AT101" s="143" t="s">
        <v>186</v>
      </c>
      <c r="AU101" s="143" t="s">
        <v>78</v>
      </c>
      <c r="AY101" s="18" t="s">
        <v>184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76</v>
      </c>
      <c r="BK101" s="144">
        <f>ROUND(I101*H101,2)</f>
        <v>0</v>
      </c>
      <c r="BL101" s="18" t="s">
        <v>191</v>
      </c>
      <c r="BM101" s="143" t="s">
        <v>1823</v>
      </c>
    </row>
    <row r="102" spans="2:65" s="1" customFormat="1" ht="29.25">
      <c r="B102" s="33"/>
      <c r="D102" s="145" t="s">
        <v>193</v>
      </c>
      <c r="F102" s="146" t="s">
        <v>1824</v>
      </c>
      <c r="I102" s="147"/>
      <c r="L102" s="33"/>
      <c r="M102" s="148"/>
      <c r="T102" s="54"/>
      <c r="AT102" s="18" t="s">
        <v>193</v>
      </c>
      <c r="AU102" s="18" t="s">
        <v>78</v>
      </c>
    </row>
    <row r="103" spans="2:65" s="1" customFormat="1">
      <c r="B103" s="33"/>
      <c r="D103" s="149" t="s">
        <v>195</v>
      </c>
      <c r="F103" s="150" t="s">
        <v>1825</v>
      </c>
      <c r="I103" s="147"/>
      <c r="L103" s="33"/>
      <c r="M103" s="148"/>
      <c r="T103" s="54"/>
      <c r="AT103" s="18" t="s">
        <v>195</v>
      </c>
      <c r="AU103" s="18" t="s">
        <v>78</v>
      </c>
    </row>
    <row r="104" spans="2:65" s="13" customFormat="1">
      <c r="B104" s="158"/>
      <c r="D104" s="145" t="s">
        <v>197</v>
      </c>
      <c r="E104" s="159" t="s">
        <v>19</v>
      </c>
      <c r="F104" s="160" t="s">
        <v>205</v>
      </c>
      <c r="H104" s="161">
        <v>156.04</v>
      </c>
      <c r="I104" s="162"/>
      <c r="L104" s="158"/>
      <c r="M104" s="163"/>
      <c r="T104" s="164"/>
      <c r="AT104" s="159" t="s">
        <v>197</v>
      </c>
      <c r="AU104" s="159" t="s">
        <v>78</v>
      </c>
      <c r="AV104" s="13" t="s">
        <v>191</v>
      </c>
      <c r="AW104" s="13" t="s">
        <v>31</v>
      </c>
      <c r="AX104" s="13" t="s">
        <v>69</v>
      </c>
      <c r="AY104" s="159" t="s">
        <v>184</v>
      </c>
    </row>
    <row r="105" spans="2:65" s="1" customFormat="1" ht="24.2" customHeight="1">
      <c r="B105" s="33"/>
      <c r="C105" s="132" t="s">
        <v>191</v>
      </c>
      <c r="D105" s="132" t="s">
        <v>186</v>
      </c>
      <c r="E105" s="133" t="s">
        <v>1826</v>
      </c>
      <c r="F105" s="134" t="s">
        <v>1827</v>
      </c>
      <c r="G105" s="135" t="s">
        <v>345</v>
      </c>
      <c r="H105" s="136">
        <v>70</v>
      </c>
      <c r="I105" s="137"/>
      <c r="J105" s="138">
        <f>ROUND(I105*H105,2)</f>
        <v>0</v>
      </c>
      <c r="K105" s="134" t="s">
        <v>190</v>
      </c>
      <c r="L105" s="33"/>
      <c r="M105" s="139" t="s">
        <v>19</v>
      </c>
      <c r="N105" s="140" t="s">
        <v>40</v>
      </c>
      <c r="P105" s="141">
        <f>O105*H105</f>
        <v>0</v>
      </c>
      <c r="Q105" s="141">
        <v>0</v>
      </c>
      <c r="R105" s="141">
        <f>Q105*H105</f>
        <v>0</v>
      </c>
      <c r="S105" s="141">
        <v>3.0000000000000001E-3</v>
      </c>
      <c r="T105" s="142">
        <f>S105*H105</f>
        <v>0.21</v>
      </c>
      <c r="AR105" s="143" t="s">
        <v>303</v>
      </c>
      <c r="AT105" s="143" t="s">
        <v>186</v>
      </c>
      <c r="AU105" s="143" t="s">
        <v>78</v>
      </c>
      <c r="AY105" s="18" t="s">
        <v>184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76</v>
      </c>
      <c r="BK105" s="144">
        <f>ROUND(I105*H105,2)</f>
        <v>0</v>
      </c>
      <c r="BL105" s="18" t="s">
        <v>303</v>
      </c>
      <c r="BM105" s="143" t="s">
        <v>1828</v>
      </c>
    </row>
    <row r="106" spans="2:65" s="1" customFormat="1" ht="29.25">
      <c r="B106" s="33"/>
      <c r="D106" s="145" t="s">
        <v>193</v>
      </c>
      <c r="F106" s="146" t="s">
        <v>1829</v>
      </c>
      <c r="I106" s="147"/>
      <c r="L106" s="33"/>
      <c r="M106" s="148"/>
      <c r="T106" s="54"/>
      <c r="AT106" s="18" t="s">
        <v>193</v>
      </c>
      <c r="AU106" s="18" t="s">
        <v>78</v>
      </c>
    </row>
    <row r="107" spans="2:65" s="1" customFormat="1">
      <c r="B107" s="33"/>
      <c r="D107" s="149" t="s">
        <v>195</v>
      </c>
      <c r="F107" s="150" t="s">
        <v>1830</v>
      </c>
      <c r="I107" s="147"/>
      <c r="L107" s="33"/>
      <c r="M107" s="148"/>
      <c r="T107" s="54"/>
      <c r="AT107" s="18" t="s">
        <v>195</v>
      </c>
      <c r="AU107" s="18" t="s">
        <v>78</v>
      </c>
    </row>
    <row r="108" spans="2:65" s="12" customFormat="1">
      <c r="B108" s="151"/>
      <c r="D108" s="145" t="s">
        <v>197</v>
      </c>
      <c r="E108" s="152" t="s">
        <v>19</v>
      </c>
      <c r="F108" s="153" t="s">
        <v>1831</v>
      </c>
      <c r="H108" s="154">
        <v>70</v>
      </c>
      <c r="I108" s="155"/>
      <c r="L108" s="151"/>
      <c r="M108" s="156"/>
      <c r="T108" s="157"/>
      <c r="AT108" s="152" t="s">
        <v>197</v>
      </c>
      <c r="AU108" s="152" t="s">
        <v>78</v>
      </c>
      <c r="AV108" s="12" t="s">
        <v>78</v>
      </c>
      <c r="AW108" s="12" t="s">
        <v>31</v>
      </c>
      <c r="AX108" s="12" t="s">
        <v>76</v>
      </c>
      <c r="AY108" s="152" t="s">
        <v>184</v>
      </c>
    </row>
    <row r="109" spans="2:65" s="1" customFormat="1" ht="24.2" customHeight="1">
      <c r="B109" s="33"/>
      <c r="C109" s="132" t="s">
        <v>218</v>
      </c>
      <c r="D109" s="132" t="s">
        <v>186</v>
      </c>
      <c r="E109" s="133" t="s">
        <v>1832</v>
      </c>
      <c r="F109" s="134" t="s">
        <v>1833</v>
      </c>
      <c r="G109" s="135" t="s">
        <v>345</v>
      </c>
      <c r="H109" s="136">
        <v>46.615000000000002</v>
      </c>
      <c r="I109" s="137"/>
      <c r="J109" s="138">
        <f>ROUND(I109*H109,2)</f>
        <v>0</v>
      </c>
      <c r="K109" s="134" t="s">
        <v>190</v>
      </c>
      <c r="L109" s="33"/>
      <c r="M109" s="139" t="s">
        <v>19</v>
      </c>
      <c r="N109" s="140" t="s">
        <v>40</v>
      </c>
      <c r="P109" s="141">
        <f>O109*H109</f>
        <v>0</v>
      </c>
      <c r="Q109" s="141">
        <v>0</v>
      </c>
      <c r="R109" s="141">
        <f>Q109*H109</f>
        <v>0</v>
      </c>
      <c r="S109" s="141">
        <v>2.0999999999999999E-3</v>
      </c>
      <c r="T109" s="142">
        <f>S109*H109</f>
        <v>9.7891499999999992E-2</v>
      </c>
      <c r="AR109" s="143" t="s">
        <v>303</v>
      </c>
      <c r="AT109" s="143" t="s">
        <v>186</v>
      </c>
      <c r="AU109" s="143" t="s">
        <v>78</v>
      </c>
      <c r="AY109" s="18" t="s">
        <v>184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76</v>
      </c>
      <c r="BK109" s="144">
        <f>ROUND(I109*H109,2)</f>
        <v>0</v>
      </c>
      <c r="BL109" s="18" t="s">
        <v>303</v>
      </c>
      <c r="BM109" s="143" t="s">
        <v>1834</v>
      </c>
    </row>
    <row r="110" spans="2:65" s="1" customFormat="1">
      <c r="B110" s="33"/>
      <c r="D110" s="145" t="s">
        <v>193</v>
      </c>
      <c r="F110" s="146" t="s">
        <v>1835</v>
      </c>
      <c r="I110" s="147"/>
      <c r="L110" s="33"/>
      <c r="M110" s="148"/>
      <c r="T110" s="54"/>
      <c r="AT110" s="18" t="s">
        <v>193</v>
      </c>
      <c r="AU110" s="18" t="s">
        <v>78</v>
      </c>
    </row>
    <row r="111" spans="2:65" s="1" customFormat="1">
      <c r="B111" s="33"/>
      <c r="D111" s="149" t="s">
        <v>195</v>
      </c>
      <c r="F111" s="150" t="s">
        <v>1836</v>
      </c>
      <c r="I111" s="147"/>
      <c r="L111" s="33"/>
      <c r="M111" s="148"/>
      <c r="T111" s="54"/>
      <c r="AT111" s="18" t="s">
        <v>195</v>
      </c>
      <c r="AU111" s="18" t="s">
        <v>78</v>
      </c>
    </row>
    <row r="112" spans="2:65" s="12" customFormat="1">
      <c r="B112" s="151"/>
      <c r="D112" s="145" t="s">
        <v>197</v>
      </c>
      <c r="E112" s="152" t="s">
        <v>19</v>
      </c>
      <c r="F112" s="153" t="s">
        <v>1837</v>
      </c>
      <c r="H112" s="154">
        <v>9.3149999999999995</v>
      </c>
      <c r="I112" s="155"/>
      <c r="L112" s="151"/>
      <c r="M112" s="156"/>
      <c r="T112" s="157"/>
      <c r="AT112" s="152" t="s">
        <v>197</v>
      </c>
      <c r="AU112" s="152" t="s">
        <v>78</v>
      </c>
      <c r="AV112" s="12" t="s">
        <v>78</v>
      </c>
      <c r="AW112" s="12" t="s">
        <v>31</v>
      </c>
      <c r="AX112" s="12" t="s">
        <v>69</v>
      </c>
      <c r="AY112" s="152" t="s">
        <v>184</v>
      </c>
    </row>
    <row r="113" spans="2:65" s="12" customFormat="1">
      <c r="B113" s="151"/>
      <c r="D113" s="145" t="s">
        <v>197</v>
      </c>
      <c r="E113" s="152" t="s">
        <v>19</v>
      </c>
      <c r="F113" s="153" t="s">
        <v>1838</v>
      </c>
      <c r="H113" s="154">
        <v>37.299999999999997</v>
      </c>
      <c r="I113" s="155"/>
      <c r="L113" s="151"/>
      <c r="M113" s="156"/>
      <c r="T113" s="157"/>
      <c r="AT113" s="152" t="s">
        <v>197</v>
      </c>
      <c r="AU113" s="152" t="s">
        <v>78</v>
      </c>
      <c r="AV113" s="12" t="s">
        <v>78</v>
      </c>
      <c r="AW113" s="12" t="s">
        <v>31</v>
      </c>
      <c r="AX113" s="12" t="s">
        <v>69</v>
      </c>
      <c r="AY113" s="152" t="s">
        <v>184</v>
      </c>
    </row>
    <row r="114" spans="2:65" s="13" customFormat="1">
      <c r="B114" s="158"/>
      <c r="D114" s="145" t="s">
        <v>197</v>
      </c>
      <c r="E114" s="159" t="s">
        <v>19</v>
      </c>
      <c r="F114" s="160" t="s">
        <v>205</v>
      </c>
      <c r="H114" s="161">
        <v>46.615000000000002</v>
      </c>
      <c r="I114" s="162"/>
      <c r="L114" s="158"/>
      <c r="M114" s="163"/>
      <c r="T114" s="164"/>
      <c r="AT114" s="159" t="s">
        <v>197</v>
      </c>
      <c r="AU114" s="159" t="s">
        <v>78</v>
      </c>
      <c r="AV114" s="13" t="s">
        <v>191</v>
      </c>
      <c r="AW114" s="13" t="s">
        <v>31</v>
      </c>
      <c r="AX114" s="13" t="s">
        <v>76</v>
      </c>
      <c r="AY114" s="159" t="s">
        <v>184</v>
      </c>
    </row>
    <row r="115" spans="2:65" s="1" customFormat="1" ht="16.5" customHeight="1">
      <c r="B115" s="33"/>
      <c r="C115" s="132" t="s">
        <v>225</v>
      </c>
      <c r="D115" s="132" t="s">
        <v>186</v>
      </c>
      <c r="E115" s="133" t="s">
        <v>1839</v>
      </c>
      <c r="F115" s="134" t="s">
        <v>1840</v>
      </c>
      <c r="G115" s="135" t="s">
        <v>345</v>
      </c>
      <c r="H115" s="136">
        <v>70</v>
      </c>
      <c r="I115" s="137"/>
      <c r="J115" s="138">
        <f>ROUND(I115*H115,2)</f>
        <v>0</v>
      </c>
      <c r="K115" s="134" t="s">
        <v>190</v>
      </c>
      <c r="L115" s="33"/>
      <c r="M115" s="139" t="s">
        <v>19</v>
      </c>
      <c r="N115" s="140" t="s">
        <v>40</v>
      </c>
      <c r="P115" s="141">
        <f>O115*H115</f>
        <v>0</v>
      </c>
      <c r="Q115" s="141">
        <v>0</v>
      </c>
      <c r="R115" s="141">
        <f>Q115*H115</f>
        <v>0</v>
      </c>
      <c r="S115" s="141">
        <v>3.1199999999999999E-3</v>
      </c>
      <c r="T115" s="142">
        <f>S115*H115</f>
        <v>0.21839999999999998</v>
      </c>
      <c r="AR115" s="143" t="s">
        <v>303</v>
      </c>
      <c r="AT115" s="143" t="s">
        <v>186</v>
      </c>
      <c r="AU115" s="143" t="s">
        <v>78</v>
      </c>
      <c r="AY115" s="18" t="s">
        <v>184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76</v>
      </c>
      <c r="BK115" s="144">
        <f>ROUND(I115*H115,2)</f>
        <v>0</v>
      </c>
      <c r="BL115" s="18" t="s">
        <v>303</v>
      </c>
      <c r="BM115" s="143" t="s">
        <v>1841</v>
      </c>
    </row>
    <row r="116" spans="2:65" s="1" customFormat="1">
      <c r="B116" s="33"/>
      <c r="D116" s="145" t="s">
        <v>193</v>
      </c>
      <c r="F116" s="146" t="s">
        <v>1842</v>
      </c>
      <c r="I116" s="147"/>
      <c r="L116" s="33"/>
      <c r="M116" s="148"/>
      <c r="T116" s="54"/>
      <c r="AT116" s="18" t="s">
        <v>193</v>
      </c>
      <c r="AU116" s="18" t="s">
        <v>78</v>
      </c>
    </row>
    <row r="117" spans="2:65" s="1" customFormat="1">
      <c r="B117" s="33"/>
      <c r="D117" s="149" t="s">
        <v>195</v>
      </c>
      <c r="F117" s="150" t="s">
        <v>1843</v>
      </c>
      <c r="I117" s="147"/>
      <c r="L117" s="33"/>
      <c r="M117" s="148"/>
      <c r="T117" s="54"/>
      <c r="AT117" s="18" t="s">
        <v>195</v>
      </c>
      <c r="AU117" s="18" t="s">
        <v>78</v>
      </c>
    </row>
    <row r="118" spans="2:65" s="12" customFormat="1">
      <c r="B118" s="151"/>
      <c r="D118" s="145" t="s">
        <v>197</v>
      </c>
      <c r="E118" s="152" t="s">
        <v>19</v>
      </c>
      <c r="F118" s="153" t="s">
        <v>1831</v>
      </c>
      <c r="H118" s="154">
        <v>70</v>
      </c>
      <c r="I118" s="155"/>
      <c r="L118" s="151"/>
      <c r="M118" s="156"/>
      <c r="T118" s="157"/>
      <c r="AT118" s="152" t="s">
        <v>197</v>
      </c>
      <c r="AU118" s="152" t="s">
        <v>78</v>
      </c>
      <c r="AV118" s="12" t="s">
        <v>78</v>
      </c>
      <c r="AW118" s="12" t="s">
        <v>31</v>
      </c>
      <c r="AX118" s="12" t="s">
        <v>76</v>
      </c>
      <c r="AY118" s="152" t="s">
        <v>184</v>
      </c>
    </row>
    <row r="119" spans="2:65" s="1" customFormat="1" ht="24.2" customHeight="1">
      <c r="B119" s="33"/>
      <c r="C119" s="132" t="s">
        <v>232</v>
      </c>
      <c r="D119" s="132" t="s">
        <v>186</v>
      </c>
      <c r="E119" s="133" t="s">
        <v>1844</v>
      </c>
      <c r="F119" s="134" t="s">
        <v>1845</v>
      </c>
      <c r="G119" s="135" t="s">
        <v>328</v>
      </c>
      <c r="H119" s="136">
        <v>16</v>
      </c>
      <c r="I119" s="137"/>
      <c r="J119" s="138">
        <f>ROUND(I119*H119,2)</f>
        <v>0</v>
      </c>
      <c r="K119" s="134" t="s">
        <v>190</v>
      </c>
      <c r="L119" s="33"/>
      <c r="M119" s="139" t="s">
        <v>19</v>
      </c>
      <c r="N119" s="140" t="s">
        <v>40</v>
      </c>
      <c r="P119" s="141">
        <f>O119*H119</f>
        <v>0</v>
      </c>
      <c r="Q119" s="141">
        <v>0</v>
      </c>
      <c r="R119" s="141">
        <f>Q119*H119</f>
        <v>0</v>
      </c>
      <c r="S119" s="141">
        <v>1.6E-2</v>
      </c>
      <c r="T119" s="142">
        <f>S119*H119</f>
        <v>0.25600000000000001</v>
      </c>
      <c r="AR119" s="143" t="s">
        <v>303</v>
      </c>
      <c r="AT119" s="143" t="s">
        <v>186</v>
      </c>
      <c r="AU119" s="143" t="s">
        <v>78</v>
      </c>
      <c r="AY119" s="18" t="s">
        <v>184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76</v>
      </c>
      <c r="BK119" s="144">
        <f>ROUND(I119*H119,2)</f>
        <v>0</v>
      </c>
      <c r="BL119" s="18" t="s">
        <v>303</v>
      </c>
      <c r="BM119" s="143" t="s">
        <v>1846</v>
      </c>
    </row>
    <row r="120" spans="2:65" s="1" customFormat="1" ht="19.5">
      <c r="B120" s="33"/>
      <c r="D120" s="145" t="s">
        <v>193</v>
      </c>
      <c r="F120" s="146" t="s">
        <v>1847</v>
      </c>
      <c r="I120" s="147"/>
      <c r="L120" s="33"/>
      <c r="M120" s="148"/>
      <c r="T120" s="54"/>
      <c r="AT120" s="18" t="s">
        <v>193</v>
      </c>
      <c r="AU120" s="18" t="s">
        <v>78</v>
      </c>
    </row>
    <row r="121" spans="2:65" s="1" customFormat="1">
      <c r="B121" s="33"/>
      <c r="D121" s="149" t="s">
        <v>195</v>
      </c>
      <c r="F121" s="150" t="s">
        <v>1848</v>
      </c>
      <c r="I121" s="147"/>
      <c r="L121" s="33"/>
      <c r="M121" s="148"/>
      <c r="T121" s="54"/>
      <c r="AT121" s="18" t="s">
        <v>195</v>
      </c>
      <c r="AU121" s="18" t="s">
        <v>78</v>
      </c>
    </row>
    <row r="122" spans="2:65" s="12" customFormat="1">
      <c r="B122" s="151"/>
      <c r="D122" s="145" t="s">
        <v>197</v>
      </c>
      <c r="E122" s="152" t="s">
        <v>19</v>
      </c>
      <c r="F122" s="153" t="s">
        <v>1849</v>
      </c>
      <c r="H122" s="154">
        <v>16</v>
      </c>
      <c r="I122" s="155"/>
      <c r="L122" s="151"/>
      <c r="M122" s="156"/>
      <c r="T122" s="157"/>
      <c r="AT122" s="152" t="s">
        <v>197</v>
      </c>
      <c r="AU122" s="152" t="s">
        <v>78</v>
      </c>
      <c r="AV122" s="12" t="s">
        <v>78</v>
      </c>
      <c r="AW122" s="12" t="s">
        <v>31</v>
      </c>
      <c r="AX122" s="12" t="s">
        <v>76</v>
      </c>
      <c r="AY122" s="152" t="s">
        <v>184</v>
      </c>
    </row>
    <row r="123" spans="2:65" s="1" customFormat="1" ht="24.2" customHeight="1">
      <c r="B123" s="33"/>
      <c r="C123" s="132" t="s">
        <v>238</v>
      </c>
      <c r="D123" s="132" t="s">
        <v>186</v>
      </c>
      <c r="E123" s="133" t="s">
        <v>1850</v>
      </c>
      <c r="F123" s="134" t="s">
        <v>1851</v>
      </c>
      <c r="G123" s="135" t="s">
        <v>328</v>
      </c>
      <c r="H123" s="136">
        <v>4.8</v>
      </c>
      <c r="I123" s="137"/>
      <c r="J123" s="138">
        <f>ROUND(I123*H123,2)</f>
        <v>0</v>
      </c>
      <c r="K123" s="134" t="s">
        <v>190</v>
      </c>
      <c r="L123" s="33"/>
      <c r="M123" s="139" t="s">
        <v>19</v>
      </c>
      <c r="N123" s="140" t="s">
        <v>40</v>
      </c>
      <c r="P123" s="141">
        <f>O123*H123</f>
        <v>0</v>
      </c>
      <c r="Q123" s="141">
        <v>0</v>
      </c>
      <c r="R123" s="141">
        <f>Q123*H123</f>
        <v>0</v>
      </c>
      <c r="S123" s="141">
        <v>0.05</v>
      </c>
      <c r="T123" s="142">
        <f>S123*H123</f>
        <v>0.24</v>
      </c>
      <c r="AR123" s="143" t="s">
        <v>303</v>
      </c>
      <c r="AT123" s="143" t="s">
        <v>186</v>
      </c>
      <c r="AU123" s="143" t="s">
        <v>78</v>
      </c>
      <c r="AY123" s="18" t="s">
        <v>184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76</v>
      </c>
      <c r="BK123" s="144">
        <f>ROUND(I123*H123,2)</f>
        <v>0</v>
      </c>
      <c r="BL123" s="18" t="s">
        <v>303</v>
      </c>
      <c r="BM123" s="143" t="s">
        <v>1852</v>
      </c>
    </row>
    <row r="124" spans="2:65" s="1" customFormat="1">
      <c r="B124" s="33"/>
      <c r="D124" s="145" t="s">
        <v>193</v>
      </c>
      <c r="F124" s="146" t="s">
        <v>1853</v>
      </c>
      <c r="I124" s="147"/>
      <c r="L124" s="33"/>
      <c r="M124" s="148"/>
      <c r="T124" s="54"/>
      <c r="AT124" s="18" t="s">
        <v>193</v>
      </c>
      <c r="AU124" s="18" t="s">
        <v>78</v>
      </c>
    </row>
    <row r="125" spans="2:65" s="1" customFormat="1">
      <c r="B125" s="33"/>
      <c r="D125" s="149" t="s">
        <v>195</v>
      </c>
      <c r="F125" s="150" t="s">
        <v>1854</v>
      </c>
      <c r="I125" s="147"/>
      <c r="L125" s="33"/>
      <c r="M125" s="148"/>
      <c r="T125" s="54"/>
      <c r="AT125" s="18" t="s">
        <v>195</v>
      </c>
      <c r="AU125" s="18" t="s">
        <v>78</v>
      </c>
    </row>
    <row r="126" spans="2:65" s="1" customFormat="1" ht="24.2" customHeight="1">
      <c r="B126" s="33"/>
      <c r="C126" s="132" t="s">
        <v>247</v>
      </c>
      <c r="D126" s="132" t="s">
        <v>186</v>
      </c>
      <c r="E126" s="133" t="s">
        <v>1855</v>
      </c>
      <c r="F126" s="134" t="s">
        <v>1856</v>
      </c>
      <c r="G126" s="135" t="s">
        <v>328</v>
      </c>
      <c r="H126" s="136">
        <v>2</v>
      </c>
      <c r="I126" s="137"/>
      <c r="J126" s="138">
        <f>ROUND(I126*H126,2)</f>
        <v>0</v>
      </c>
      <c r="K126" s="134" t="s">
        <v>190</v>
      </c>
      <c r="L126" s="33"/>
      <c r="M126" s="139" t="s">
        <v>19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0.03</v>
      </c>
      <c r="T126" s="142">
        <f>S126*H126</f>
        <v>0.06</v>
      </c>
      <c r="AR126" s="143" t="s">
        <v>303</v>
      </c>
      <c r="AT126" s="143" t="s">
        <v>186</v>
      </c>
      <c r="AU126" s="143" t="s">
        <v>78</v>
      </c>
      <c r="AY126" s="18" t="s">
        <v>184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76</v>
      </c>
      <c r="BK126" s="144">
        <f>ROUND(I126*H126,2)</f>
        <v>0</v>
      </c>
      <c r="BL126" s="18" t="s">
        <v>303</v>
      </c>
      <c r="BM126" s="143" t="s">
        <v>1857</v>
      </c>
    </row>
    <row r="127" spans="2:65" s="1" customFormat="1">
      <c r="B127" s="33"/>
      <c r="D127" s="145" t="s">
        <v>193</v>
      </c>
      <c r="F127" s="146" t="s">
        <v>1856</v>
      </c>
      <c r="I127" s="147"/>
      <c r="L127" s="33"/>
      <c r="M127" s="148"/>
      <c r="T127" s="54"/>
      <c r="AT127" s="18" t="s">
        <v>193</v>
      </c>
      <c r="AU127" s="18" t="s">
        <v>78</v>
      </c>
    </row>
    <row r="128" spans="2:65" s="1" customFormat="1">
      <c r="B128" s="33"/>
      <c r="D128" s="149" t="s">
        <v>195</v>
      </c>
      <c r="F128" s="150" t="s">
        <v>1858</v>
      </c>
      <c r="I128" s="147"/>
      <c r="L128" s="33"/>
      <c r="M128" s="148"/>
      <c r="T128" s="54"/>
      <c r="AT128" s="18" t="s">
        <v>195</v>
      </c>
      <c r="AU128" s="18" t="s">
        <v>78</v>
      </c>
    </row>
    <row r="129" spans="2:65" s="1" customFormat="1" ht="24.2" customHeight="1">
      <c r="B129" s="33"/>
      <c r="C129" s="132" t="s">
        <v>254</v>
      </c>
      <c r="D129" s="132" t="s">
        <v>186</v>
      </c>
      <c r="E129" s="133" t="s">
        <v>1859</v>
      </c>
      <c r="F129" s="134" t="s">
        <v>1860</v>
      </c>
      <c r="G129" s="135" t="s">
        <v>328</v>
      </c>
      <c r="H129" s="136">
        <v>17.5</v>
      </c>
      <c r="I129" s="137"/>
      <c r="J129" s="138">
        <f>ROUND(I129*H129,2)</f>
        <v>0</v>
      </c>
      <c r="K129" s="134" t="s">
        <v>190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191</v>
      </c>
      <c r="AT129" s="143" t="s">
        <v>186</v>
      </c>
      <c r="AU129" s="143" t="s">
        <v>78</v>
      </c>
      <c r="AY129" s="18" t="s">
        <v>184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76</v>
      </c>
      <c r="BK129" s="144">
        <f>ROUND(I129*H129,2)</f>
        <v>0</v>
      </c>
      <c r="BL129" s="18" t="s">
        <v>191</v>
      </c>
      <c r="BM129" s="143" t="s">
        <v>1861</v>
      </c>
    </row>
    <row r="130" spans="2:65" s="1" customFormat="1" ht="19.5">
      <c r="B130" s="33"/>
      <c r="D130" s="145" t="s">
        <v>193</v>
      </c>
      <c r="F130" s="146" t="s">
        <v>1862</v>
      </c>
      <c r="I130" s="147"/>
      <c r="L130" s="33"/>
      <c r="M130" s="148"/>
      <c r="T130" s="54"/>
      <c r="AT130" s="18" t="s">
        <v>193</v>
      </c>
      <c r="AU130" s="18" t="s">
        <v>78</v>
      </c>
    </row>
    <row r="131" spans="2:65" s="1" customFormat="1">
      <c r="B131" s="33"/>
      <c r="D131" s="149" t="s">
        <v>195</v>
      </c>
      <c r="F131" s="150" t="s">
        <v>1863</v>
      </c>
      <c r="I131" s="147"/>
      <c r="L131" s="33"/>
      <c r="M131" s="148"/>
      <c r="T131" s="54"/>
      <c r="AT131" s="18" t="s">
        <v>195</v>
      </c>
      <c r="AU131" s="18" t="s">
        <v>78</v>
      </c>
    </row>
    <row r="132" spans="2:65" s="14" customFormat="1">
      <c r="B132" s="165"/>
      <c r="D132" s="145" t="s">
        <v>197</v>
      </c>
      <c r="E132" s="166" t="s">
        <v>19</v>
      </c>
      <c r="F132" s="167" t="s">
        <v>1864</v>
      </c>
      <c r="H132" s="166" t="s">
        <v>19</v>
      </c>
      <c r="I132" s="168"/>
      <c r="L132" s="165"/>
      <c r="M132" s="169"/>
      <c r="T132" s="170"/>
      <c r="AT132" s="166" t="s">
        <v>197</v>
      </c>
      <c r="AU132" s="166" t="s">
        <v>78</v>
      </c>
      <c r="AV132" s="14" t="s">
        <v>76</v>
      </c>
      <c r="AW132" s="14" t="s">
        <v>31</v>
      </c>
      <c r="AX132" s="14" t="s">
        <v>69</v>
      </c>
      <c r="AY132" s="166" t="s">
        <v>184</v>
      </c>
    </row>
    <row r="133" spans="2:65" s="12" customFormat="1">
      <c r="B133" s="151"/>
      <c r="D133" s="145" t="s">
        <v>197</v>
      </c>
      <c r="E133" s="152" t="s">
        <v>19</v>
      </c>
      <c r="F133" s="153" t="s">
        <v>1865</v>
      </c>
      <c r="H133" s="154">
        <v>17.5</v>
      </c>
      <c r="I133" s="155"/>
      <c r="L133" s="151"/>
      <c r="M133" s="156"/>
      <c r="T133" s="157"/>
      <c r="AT133" s="152" t="s">
        <v>197</v>
      </c>
      <c r="AU133" s="152" t="s">
        <v>78</v>
      </c>
      <c r="AV133" s="12" t="s">
        <v>78</v>
      </c>
      <c r="AW133" s="12" t="s">
        <v>31</v>
      </c>
      <c r="AX133" s="12" t="s">
        <v>76</v>
      </c>
      <c r="AY133" s="152" t="s">
        <v>184</v>
      </c>
    </row>
    <row r="134" spans="2:65" s="1" customFormat="1" ht="24.2" customHeight="1">
      <c r="B134" s="33"/>
      <c r="C134" s="132" t="s">
        <v>264</v>
      </c>
      <c r="D134" s="132" t="s">
        <v>186</v>
      </c>
      <c r="E134" s="133" t="s">
        <v>1866</v>
      </c>
      <c r="F134" s="134" t="s">
        <v>1867</v>
      </c>
      <c r="G134" s="135" t="s">
        <v>345</v>
      </c>
      <c r="H134" s="136">
        <v>259.7</v>
      </c>
      <c r="I134" s="137"/>
      <c r="J134" s="138">
        <f>ROUND(I134*H134,2)</f>
        <v>0</v>
      </c>
      <c r="K134" s="134" t="s">
        <v>190</v>
      </c>
      <c r="L134" s="33"/>
      <c r="M134" s="139" t="s">
        <v>19</v>
      </c>
      <c r="N134" s="140" t="s">
        <v>40</v>
      </c>
      <c r="P134" s="141">
        <f>O134*H134</f>
        <v>0</v>
      </c>
      <c r="Q134" s="141">
        <v>4.0000000000000003E-5</v>
      </c>
      <c r="R134" s="141">
        <f>Q134*H134</f>
        <v>1.0388E-2</v>
      </c>
      <c r="S134" s="141">
        <v>0</v>
      </c>
      <c r="T134" s="142">
        <f>S134*H134</f>
        <v>0</v>
      </c>
      <c r="AR134" s="143" t="s">
        <v>191</v>
      </c>
      <c r="AT134" s="143" t="s">
        <v>186</v>
      </c>
      <c r="AU134" s="143" t="s">
        <v>78</v>
      </c>
      <c r="AY134" s="18" t="s">
        <v>184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76</v>
      </c>
      <c r="BK134" s="144">
        <f>ROUND(I134*H134,2)</f>
        <v>0</v>
      </c>
      <c r="BL134" s="18" t="s">
        <v>191</v>
      </c>
      <c r="BM134" s="143" t="s">
        <v>1868</v>
      </c>
    </row>
    <row r="135" spans="2:65" s="1" customFormat="1" ht="19.5">
      <c r="B135" s="33"/>
      <c r="D135" s="145" t="s">
        <v>193</v>
      </c>
      <c r="F135" s="146" t="s">
        <v>1869</v>
      </c>
      <c r="I135" s="147"/>
      <c r="L135" s="33"/>
      <c r="M135" s="148"/>
      <c r="T135" s="54"/>
      <c r="AT135" s="18" t="s">
        <v>193</v>
      </c>
      <c r="AU135" s="18" t="s">
        <v>78</v>
      </c>
    </row>
    <row r="136" spans="2:65" s="1" customFormat="1">
      <c r="B136" s="33"/>
      <c r="D136" s="149" t="s">
        <v>195</v>
      </c>
      <c r="F136" s="150" t="s">
        <v>1870</v>
      </c>
      <c r="I136" s="147"/>
      <c r="L136" s="33"/>
      <c r="M136" s="148"/>
      <c r="T136" s="54"/>
      <c r="AT136" s="18" t="s">
        <v>195</v>
      </c>
      <c r="AU136" s="18" t="s">
        <v>78</v>
      </c>
    </row>
    <row r="137" spans="2:65" s="12" customFormat="1">
      <c r="B137" s="151"/>
      <c r="D137" s="145" t="s">
        <v>197</v>
      </c>
      <c r="E137" s="152" t="s">
        <v>19</v>
      </c>
      <c r="F137" s="153" t="s">
        <v>1871</v>
      </c>
      <c r="H137" s="154">
        <v>135.80000000000001</v>
      </c>
      <c r="I137" s="155"/>
      <c r="L137" s="151"/>
      <c r="M137" s="156"/>
      <c r="T137" s="157"/>
      <c r="AT137" s="152" t="s">
        <v>197</v>
      </c>
      <c r="AU137" s="152" t="s">
        <v>78</v>
      </c>
      <c r="AV137" s="12" t="s">
        <v>78</v>
      </c>
      <c r="AW137" s="12" t="s">
        <v>31</v>
      </c>
      <c r="AX137" s="12" t="s">
        <v>69</v>
      </c>
      <c r="AY137" s="152" t="s">
        <v>184</v>
      </c>
    </row>
    <row r="138" spans="2:65" s="12" customFormat="1">
      <c r="B138" s="151"/>
      <c r="D138" s="145" t="s">
        <v>197</v>
      </c>
      <c r="E138" s="152" t="s">
        <v>19</v>
      </c>
      <c r="F138" s="153" t="s">
        <v>1872</v>
      </c>
      <c r="H138" s="154">
        <v>123.9</v>
      </c>
      <c r="I138" s="155"/>
      <c r="L138" s="151"/>
      <c r="M138" s="156"/>
      <c r="T138" s="157"/>
      <c r="AT138" s="152" t="s">
        <v>197</v>
      </c>
      <c r="AU138" s="152" t="s">
        <v>78</v>
      </c>
      <c r="AV138" s="12" t="s">
        <v>78</v>
      </c>
      <c r="AW138" s="12" t="s">
        <v>31</v>
      </c>
      <c r="AX138" s="12" t="s">
        <v>69</v>
      </c>
      <c r="AY138" s="152" t="s">
        <v>184</v>
      </c>
    </row>
    <row r="139" spans="2:65" s="1" customFormat="1" ht="16.5" customHeight="1">
      <c r="B139" s="33"/>
      <c r="C139" s="132" t="s">
        <v>273</v>
      </c>
      <c r="D139" s="132" t="s">
        <v>186</v>
      </c>
      <c r="E139" s="133" t="s">
        <v>1873</v>
      </c>
      <c r="F139" s="134" t="s">
        <v>1874</v>
      </c>
      <c r="G139" s="135" t="s">
        <v>189</v>
      </c>
      <c r="H139" s="136">
        <v>12.2</v>
      </c>
      <c r="I139" s="137"/>
      <c r="J139" s="138">
        <f>ROUND(I139*H139,2)</f>
        <v>0</v>
      </c>
      <c r="K139" s="134" t="s">
        <v>190</v>
      </c>
      <c r="L139" s="33"/>
      <c r="M139" s="139" t="s">
        <v>19</v>
      </c>
      <c r="N139" s="140" t="s">
        <v>40</v>
      </c>
      <c r="P139" s="141">
        <f>O139*H139</f>
        <v>0</v>
      </c>
      <c r="Q139" s="141">
        <v>0</v>
      </c>
      <c r="R139" s="141">
        <f>Q139*H139</f>
        <v>0</v>
      </c>
      <c r="S139" s="141">
        <v>2</v>
      </c>
      <c r="T139" s="142">
        <f>S139*H139</f>
        <v>24.4</v>
      </c>
      <c r="AR139" s="143" t="s">
        <v>191</v>
      </c>
      <c r="AT139" s="143" t="s">
        <v>186</v>
      </c>
      <c r="AU139" s="143" t="s">
        <v>78</v>
      </c>
      <c r="AY139" s="18" t="s">
        <v>184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76</v>
      </c>
      <c r="BK139" s="144">
        <f>ROUND(I139*H139,2)</f>
        <v>0</v>
      </c>
      <c r="BL139" s="18" t="s">
        <v>191</v>
      </c>
      <c r="BM139" s="143" t="s">
        <v>1875</v>
      </c>
    </row>
    <row r="140" spans="2:65" s="1" customFormat="1">
      <c r="B140" s="33"/>
      <c r="D140" s="145" t="s">
        <v>193</v>
      </c>
      <c r="F140" s="146" t="s">
        <v>1876</v>
      </c>
      <c r="I140" s="147"/>
      <c r="L140" s="33"/>
      <c r="M140" s="148"/>
      <c r="T140" s="54"/>
      <c r="AT140" s="18" t="s">
        <v>193</v>
      </c>
      <c r="AU140" s="18" t="s">
        <v>78</v>
      </c>
    </row>
    <row r="141" spans="2:65" s="1" customFormat="1">
      <c r="B141" s="33"/>
      <c r="D141" s="149" t="s">
        <v>195</v>
      </c>
      <c r="F141" s="150" t="s">
        <v>1877</v>
      </c>
      <c r="I141" s="147"/>
      <c r="L141" s="33"/>
      <c r="M141" s="148"/>
      <c r="T141" s="54"/>
      <c r="AT141" s="18" t="s">
        <v>195</v>
      </c>
      <c r="AU141" s="18" t="s">
        <v>78</v>
      </c>
    </row>
    <row r="142" spans="2:65" s="12" customFormat="1">
      <c r="B142" s="151"/>
      <c r="D142" s="145" t="s">
        <v>197</v>
      </c>
      <c r="E142" s="152" t="s">
        <v>19</v>
      </c>
      <c r="F142" s="153" t="s">
        <v>1878</v>
      </c>
      <c r="H142" s="154">
        <v>8</v>
      </c>
      <c r="I142" s="155"/>
      <c r="L142" s="151"/>
      <c r="M142" s="156"/>
      <c r="T142" s="157"/>
      <c r="AT142" s="152" t="s">
        <v>197</v>
      </c>
      <c r="AU142" s="152" t="s">
        <v>78</v>
      </c>
      <c r="AV142" s="12" t="s">
        <v>78</v>
      </c>
      <c r="AW142" s="12" t="s">
        <v>31</v>
      </c>
      <c r="AX142" s="12" t="s">
        <v>69</v>
      </c>
      <c r="AY142" s="152" t="s">
        <v>184</v>
      </c>
    </row>
    <row r="143" spans="2:65" s="12" customFormat="1">
      <c r="B143" s="151"/>
      <c r="D143" s="145" t="s">
        <v>197</v>
      </c>
      <c r="E143" s="152" t="s">
        <v>19</v>
      </c>
      <c r="F143" s="153" t="s">
        <v>1879</v>
      </c>
      <c r="H143" s="154">
        <v>4.2</v>
      </c>
      <c r="I143" s="155"/>
      <c r="L143" s="151"/>
      <c r="M143" s="156"/>
      <c r="T143" s="157"/>
      <c r="AT143" s="152" t="s">
        <v>197</v>
      </c>
      <c r="AU143" s="152" t="s">
        <v>78</v>
      </c>
      <c r="AV143" s="12" t="s">
        <v>78</v>
      </c>
      <c r="AW143" s="12" t="s">
        <v>31</v>
      </c>
      <c r="AX143" s="12" t="s">
        <v>69</v>
      </c>
      <c r="AY143" s="152" t="s">
        <v>184</v>
      </c>
    </row>
    <row r="144" spans="2:65" s="13" customFormat="1">
      <c r="B144" s="158"/>
      <c r="D144" s="145" t="s">
        <v>197</v>
      </c>
      <c r="E144" s="159" t="s">
        <v>19</v>
      </c>
      <c r="F144" s="160" t="s">
        <v>205</v>
      </c>
      <c r="H144" s="161">
        <v>12.2</v>
      </c>
      <c r="I144" s="162"/>
      <c r="L144" s="158"/>
      <c r="M144" s="163"/>
      <c r="T144" s="164"/>
      <c r="AT144" s="159" t="s">
        <v>197</v>
      </c>
      <c r="AU144" s="159" t="s">
        <v>78</v>
      </c>
      <c r="AV144" s="13" t="s">
        <v>191</v>
      </c>
      <c r="AW144" s="13" t="s">
        <v>31</v>
      </c>
      <c r="AX144" s="13" t="s">
        <v>76</v>
      </c>
      <c r="AY144" s="159" t="s">
        <v>184</v>
      </c>
    </row>
    <row r="145" spans="2:65" s="1" customFormat="1" ht="24.2" customHeight="1">
      <c r="B145" s="33"/>
      <c r="C145" s="132" t="s">
        <v>281</v>
      </c>
      <c r="D145" s="132" t="s">
        <v>186</v>
      </c>
      <c r="E145" s="133" t="s">
        <v>1880</v>
      </c>
      <c r="F145" s="134" t="s">
        <v>1881</v>
      </c>
      <c r="G145" s="135" t="s">
        <v>189</v>
      </c>
      <c r="H145" s="136">
        <v>7.56</v>
      </c>
      <c r="I145" s="137"/>
      <c r="J145" s="138">
        <f>ROUND(I145*H145,2)</f>
        <v>0</v>
      </c>
      <c r="K145" s="134" t="s">
        <v>190</v>
      </c>
      <c r="L145" s="33"/>
      <c r="M145" s="139" t="s">
        <v>19</v>
      </c>
      <c r="N145" s="14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1.95</v>
      </c>
      <c r="T145" s="142">
        <f>S145*H145</f>
        <v>14.741999999999999</v>
      </c>
      <c r="AR145" s="143" t="s">
        <v>191</v>
      </c>
      <c r="AT145" s="143" t="s">
        <v>186</v>
      </c>
      <c r="AU145" s="143" t="s">
        <v>78</v>
      </c>
      <c r="AY145" s="18" t="s">
        <v>184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76</v>
      </c>
      <c r="BK145" s="144">
        <f>ROUND(I145*H145,2)</f>
        <v>0</v>
      </c>
      <c r="BL145" s="18" t="s">
        <v>191</v>
      </c>
      <c r="BM145" s="143" t="s">
        <v>1882</v>
      </c>
    </row>
    <row r="146" spans="2:65" s="1" customFormat="1" ht="19.5">
      <c r="B146" s="33"/>
      <c r="D146" s="145" t="s">
        <v>193</v>
      </c>
      <c r="F146" s="146" t="s">
        <v>1883</v>
      </c>
      <c r="I146" s="147"/>
      <c r="L146" s="33"/>
      <c r="M146" s="148"/>
      <c r="T146" s="54"/>
      <c r="AT146" s="18" t="s">
        <v>193</v>
      </c>
      <c r="AU146" s="18" t="s">
        <v>78</v>
      </c>
    </row>
    <row r="147" spans="2:65" s="1" customFormat="1">
      <c r="B147" s="33"/>
      <c r="D147" s="149" t="s">
        <v>195</v>
      </c>
      <c r="F147" s="150" t="s">
        <v>1884</v>
      </c>
      <c r="I147" s="147"/>
      <c r="L147" s="33"/>
      <c r="M147" s="148"/>
      <c r="T147" s="54"/>
      <c r="AT147" s="18" t="s">
        <v>195</v>
      </c>
      <c r="AU147" s="18" t="s">
        <v>78</v>
      </c>
    </row>
    <row r="148" spans="2:65" s="12" customFormat="1">
      <c r="B148" s="151"/>
      <c r="D148" s="145" t="s">
        <v>197</v>
      </c>
      <c r="E148" s="152" t="s">
        <v>19</v>
      </c>
      <c r="F148" s="153" t="s">
        <v>1885</v>
      </c>
      <c r="H148" s="154">
        <v>1.089</v>
      </c>
      <c r="I148" s="155"/>
      <c r="L148" s="151"/>
      <c r="M148" s="156"/>
      <c r="T148" s="157"/>
      <c r="AT148" s="152" t="s">
        <v>197</v>
      </c>
      <c r="AU148" s="152" t="s">
        <v>78</v>
      </c>
      <c r="AV148" s="12" t="s">
        <v>78</v>
      </c>
      <c r="AW148" s="12" t="s">
        <v>31</v>
      </c>
      <c r="AX148" s="12" t="s">
        <v>69</v>
      </c>
      <c r="AY148" s="152" t="s">
        <v>184</v>
      </c>
    </row>
    <row r="149" spans="2:65" s="12" customFormat="1">
      <c r="B149" s="151"/>
      <c r="D149" s="145" t="s">
        <v>197</v>
      </c>
      <c r="E149" s="152" t="s">
        <v>19</v>
      </c>
      <c r="F149" s="153" t="s">
        <v>1886</v>
      </c>
      <c r="H149" s="154">
        <v>2.1779999999999999</v>
      </c>
      <c r="I149" s="155"/>
      <c r="L149" s="151"/>
      <c r="M149" s="156"/>
      <c r="T149" s="157"/>
      <c r="AT149" s="152" t="s">
        <v>197</v>
      </c>
      <c r="AU149" s="152" t="s">
        <v>78</v>
      </c>
      <c r="AV149" s="12" t="s">
        <v>78</v>
      </c>
      <c r="AW149" s="12" t="s">
        <v>31</v>
      </c>
      <c r="AX149" s="12" t="s">
        <v>69</v>
      </c>
      <c r="AY149" s="152" t="s">
        <v>184</v>
      </c>
    </row>
    <row r="150" spans="2:65" s="12" customFormat="1">
      <c r="B150" s="151"/>
      <c r="D150" s="145" t="s">
        <v>197</v>
      </c>
      <c r="E150" s="152" t="s">
        <v>19</v>
      </c>
      <c r="F150" s="153" t="s">
        <v>1887</v>
      </c>
      <c r="H150" s="154">
        <v>1.1879999999999999</v>
      </c>
      <c r="I150" s="155"/>
      <c r="L150" s="151"/>
      <c r="M150" s="156"/>
      <c r="T150" s="157"/>
      <c r="AT150" s="152" t="s">
        <v>197</v>
      </c>
      <c r="AU150" s="152" t="s">
        <v>78</v>
      </c>
      <c r="AV150" s="12" t="s">
        <v>78</v>
      </c>
      <c r="AW150" s="12" t="s">
        <v>31</v>
      </c>
      <c r="AX150" s="12" t="s">
        <v>69</v>
      </c>
      <c r="AY150" s="152" t="s">
        <v>184</v>
      </c>
    </row>
    <row r="151" spans="2:65" s="12" customFormat="1">
      <c r="B151" s="151"/>
      <c r="D151" s="145" t="s">
        <v>197</v>
      </c>
      <c r="E151" s="152" t="s">
        <v>19</v>
      </c>
      <c r="F151" s="153" t="s">
        <v>1888</v>
      </c>
      <c r="H151" s="154">
        <v>3.105</v>
      </c>
      <c r="I151" s="155"/>
      <c r="L151" s="151"/>
      <c r="M151" s="156"/>
      <c r="T151" s="157"/>
      <c r="AT151" s="152" t="s">
        <v>197</v>
      </c>
      <c r="AU151" s="152" t="s">
        <v>78</v>
      </c>
      <c r="AV151" s="12" t="s">
        <v>78</v>
      </c>
      <c r="AW151" s="12" t="s">
        <v>31</v>
      </c>
      <c r="AX151" s="12" t="s">
        <v>69</v>
      </c>
      <c r="AY151" s="152" t="s">
        <v>184</v>
      </c>
    </row>
    <row r="152" spans="2:65" s="13" customFormat="1">
      <c r="B152" s="158"/>
      <c r="D152" s="145" t="s">
        <v>197</v>
      </c>
      <c r="E152" s="159" t="s">
        <v>19</v>
      </c>
      <c r="F152" s="160" t="s">
        <v>205</v>
      </c>
      <c r="H152" s="161">
        <v>7.56</v>
      </c>
      <c r="I152" s="162"/>
      <c r="L152" s="158"/>
      <c r="M152" s="163"/>
      <c r="T152" s="164"/>
      <c r="AT152" s="159" t="s">
        <v>197</v>
      </c>
      <c r="AU152" s="159" t="s">
        <v>78</v>
      </c>
      <c r="AV152" s="13" t="s">
        <v>191</v>
      </c>
      <c r="AW152" s="13" t="s">
        <v>31</v>
      </c>
      <c r="AX152" s="13" t="s">
        <v>76</v>
      </c>
      <c r="AY152" s="159" t="s">
        <v>184</v>
      </c>
    </row>
    <row r="153" spans="2:65" s="1" customFormat="1" ht="24.2" customHeight="1">
      <c r="B153" s="33"/>
      <c r="C153" s="132" t="s">
        <v>289</v>
      </c>
      <c r="D153" s="132" t="s">
        <v>186</v>
      </c>
      <c r="E153" s="133" t="s">
        <v>1889</v>
      </c>
      <c r="F153" s="134" t="s">
        <v>1890</v>
      </c>
      <c r="G153" s="135" t="s">
        <v>189</v>
      </c>
      <c r="H153" s="136">
        <v>19</v>
      </c>
      <c r="I153" s="137"/>
      <c r="J153" s="138">
        <f>ROUND(I153*H153,2)</f>
        <v>0</v>
      </c>
      <c r="K153" s="134" t="s">
        <v>190</v>
      </c>
      <c r="L153" s="33"/>
      <c r="M153" s="139" t="s">
        <v>19</v>
      </c>
      <c r="N153" s="140" t="s">
        <v>40</v>
      </c>
      <c r="P153" s="141">
        <f>O153*H153</f>
        <v>0</v>
      </c>
      <c r="Q153" s="141">
        <v>0</v>
      </c>
      <c r="R153" s="141">
        <f>Q153*H153</f>
        <v>0</v>
      </c>
      <c r="S153" s="141">
        <v>2.2000000000000002</v>
      </c>
      <c r="T153" s="142">
        <f>S153*H153</f>
        <v>41.800000000000004</v>
      </c>
      <c r="AR153" s="143" t="s">
        <v>191</v>
      </c>
      <c r="AT153" s="143" t="s">
        <v>186</v>
      </c>
      <c r="AU153" s="143" t="s">
        <v>78</v>
      </c>
      <c r="AY153" s="18" t="s">
        <v>184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76</v>
      </c>
      <c r="BK153" s="144">
        <f>ROUND(I153*H153,2)</f>
        <v>0</v>
      </c>
      <c r="BL153" s="18" t="s">
        <v>191</v>
      </c>
      <c r="BM153" s="143" t="s">
        <v>1891</v>
      </c>
    </row>
    <row r="154" spans="2:65" s="1" customFormat="1">
      <c r="B154" s="33"/>
      <c r="D154" s="145" t="s">
        <v>193</v>
      </c>
      <c r="F154" s="146" t="s">
        <v>1892</v>
      </c>
      <c r="I154" s="147"/>
      <c r="L154" s="33"/>
      <c r="M154" s="148"/>
      <c r="T154" s="54"/>
      <c r="AT154" s="18" t="s">
        <v>193</v>
      </c>
      <c r="AU154" s="18" t="s">
        <v>78</v>
      </c>
    </row>
    <row r="155" spans="2:65" s="1" customFormat="1">
      <c r="B155" s="33"/>
      <c r="D155" s="149" t="s">
        <v>195</v>
      </c>
      <c r="F155" s="150" t="s">
        <v>1893</v>
      </c>
      <c r="I155" s="147"/>
      <c r="L155" s="33"/>
      <c r="M155" s="148"/>
      <c r="T155" s="54"/>
      <c r="AT155" s="18" t="s">
        <v>195</v>
      </c>
      <c r="AU155" s="18" t="s">
        <v>78</v>
      </c>
    </row>
    <row r="156" spans="2:65" s="12" customFormat="1">
      <c r="B156" s="151"/>
      <c r="D156" s="145" t="s">
        <v>197</v>
      </c>
      <c r="E156" s="152" t="s">
        <v>19</v>
      </c>
      <c r="F156" s="153" t="s">
        <v>1894</v>
      </c>
      <c r="H156" s="154">
        <v>8.5</v>
      </c>
      <c r="I156" s="155"/>
      <c r="L156" s="151"/>
      <c r="M156" s="156"/>
      <c r="T156" s="157"/>
      <c r="AT156" s="152" t="s">
        <v>197</v>
      </c>
      <c r="AU156" s="152" t="s">
        <v>78</v>
      </c>
      <c r="AV156" s="12" t="s">
        <v>78</v>
      </c>
      <c r="AW156" s="12" t="s">
        <v>31</v>
      </c>
      <c r="AX156" s="12" t="s">
        <v>69</v>
      </c>
      <c r="AY156" s="152" t="s">
        <v>184</v>
      </c>
    </row>
    <row r="157" spans="2:65" s="12" customFormat="1">
      <c r="B157" s="151"/>
      <c r="D157" s="145" t="s">
        <v>197</v>
      </c>
      <c r="E157" s="152" t="s">
        <v>19</v>
      </c>
      <c r="F157" s="153" t="s">
        <v>1895</v>
      </c>
      <c r="H157" s="154">
        <v>10.5</v>
      </c>
      <c r="I157" s="155"/>
      <c r="L157" s="151"/>
      <c r="M157" s="156"/>
      <c r="T157" s="157"/>
      <c r="AT157" s="152" t="s">
        <v>197</v>
      </c>
      <c r="AU157" s="152" t="s">
        <v>78</v>
      </c>
      <c r="AV157" s="12" t="s">
        <v>78</v>
      </c>
      <c r="AW157" s="12" t="s">
        <v>31</v>
      </c>
      <c r="AX157" s="12" t="s">
        <v>69</v>
      </c>
      <c r="AY157" s="152" t="s">
        <v>184</v>
      </c>
    </row>
    <row r="158" spans="2:65" s="13" customFormat="1">
      <c r="B158" s="158"/>
      <c r="D158" s="145" t="s">
        <v>197</v>
      </c>
      <c r="E158" s="159" t="s">
        <v>19</v>
      </c>
      <c r="F158" s="160" t="s">
        <v>205</v>
      </c>
      <c r="H158" s="161">
        <v>19</v>
      </c>
      <c r="I158" s="162"/>
      <c r="L158" s="158"/>
      <c r="M158" s="163"/>
      <c r="T158" s="164"/>
      <c r="AT158" s="159" t="s">
        <v>197</v>
      </c>
      <c r="AU158" s="159" t="s">
        <v>78</v>
      </c>
      <c r="AV158" s="13" t="s">
        <v>191</v>
      </c>
      <c r="AW158" s="13" t="s">
        <v>31</v>
      </c>
      <c r="AX158" s="13" t="s">
        <v>76</v>
      </c>
      <c r="AY158" s="159" t="s">
        <v>184</v>
      </c>
    </row>
    <row r="159" spans="2:65" s="1" customFormat="1" ht="24.2" customHeight="1">
      <c r="B159" s="33"/>
      <c r="C159" s="132" t="s">
        <v>8</v>
      </c>
      <c r="D159" s="132" t="s">
        <v>186</v>
      </c>
      <c r="E159" s="133" t="s">
        <v>1896</v>
      </c>
      <c r="F159" s="134" t="s">
        <v>1897</v>
      </c>
      <c r="G159" s="135" t="s">
        <v>328</v>
      </c>
      <c r="H159" s="136">
        <v>43.2</v>
      </c>
      <c r="I159" s="137"/>
      <c r="J159" s="138">
        <f>ROUND(I159*H159,2)</f>
        <v>0</v>
      </c>
      <c r="K159" s="134" t="s">
        <v>190</v>
      </c>
      <c r="L159" s="33"/>
      <c r="M159" s="139" t="s">
        <v>19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7.0000000000000007E-2</v>
      </c>
      <c r="T159" s="142">
        <f>S159*H159</f>
        <v>3.0240000000000005</v>
      </c>
      <c r="AR159" s="143" t="s">
        <v>191</v>
      </c>
      <c r="AT159" s="143" t="s">
        <v>186</v>
      </c>
      <c r="AU159" s="143" t="s">
        <v>78</v>
      </c>
      <c r="AY159" s="18" t="s">
        <v>184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76</v>
      </c>
      <c r="BK159" s="144">
        <f>ROUND(I159*H159,2)</f>
        <v>0</v>
      </c>
      <c r="BL159" s="18" t="s">
        <v>191</v>
      </c>
      <c r="BM159" s="143" t="s">
        <v>1898</v>
      </c>
    </row>
    <row r="160" spans="2:65" s="1" customFormat="1">
      <c r="B160" s="33"/>
      <c r="D160" s="145" t="s">
        <v>193</v>
      </c>
      <c r="F160" s="146" t="s">
        <v>1897</v>
      </c>
      <c r="I160" s="147"/>
      <c r="L160" s="33"/>
      <c r="M160" s="148"/>
      <c r="T160" s="54"/>
      <c r="AT160" s="18" t="s">
        <v>193</v>
      </c>
      <c r="AU160" s="18" t="s">
        <v>78</v>
      </c>
    </row>
    <row r="161" spans="2:65" s="1" customFormat="1">
      <c r="B161" s="33"/>
      <c r="D161" s="149" t="s">
        <v>195</v>
      </c>
      <c r="F161" s="150" t="s">
        <v>1899</v>
      </c>
      <c r="I161" s="147"/>
      <c r="L161" s="33"/>
      <c r="M161" s="148"/>
      <c r="T161" s="54"/>
      <c r="AT161" s="18" t="s">
        <v>195</v>
      </c>
      <c r="AU161" s="18" t="s">
        <v>78</v>
      </c>
    </row>
    <row r="162" spans="2:65" s="12" customFormat="1">
      <c r="B162" s="151"/>
      <c r="D162" s="145" t="s">
        <v>197</v>
      </c>
      <c r="E162" s="152" t="s">
        <v>19</v>
      </c>
      <c r="F162" s="153" t="s">
        <v>1900</v>
      </c>
      <c r="H162" s="154">
        <v>43.2</v>
      </c>
      <c r="I162" s="155"/>
      <c r="L162" s="151"/>
      <c r="M162" s="156"/>
      <c r="T162" s="157"/>
      <c r="AT162" s="152" t="s">
        <v>197</v>
      </c>
      <c r="AU162" s="152" t="s">
        <v>78</v>
      </c>
      <c r="AV162" s="12" t="s">
        <v>78</v>
      </c>
      <c r="AW162" s="12" t="s">
        <v>31</v>
      </c>
      <c r="AX162" s="12" t="s">
        <v>76</v>
      </c>
      <c r="AY162" s="152" t="s">
        <v>184</v>
      </c>
    </row>
    <row r="163" spans="2:65" s="1" customFormat="1" ht="37.9" customHeight="1">
      <c r="B163" s="33"/>
      <c r="C163" s="132" t="s">
        <v>303</v>
      </c>
      <c r="D163" s="132" t="s">
        <v>186</v>
      </c>
      <c r="E163" s="133" t="s">
        <v>1901</v>
      </c>
      <c r="F163" s="134" t="s">
        <v>1902</v>
      </c>
      <c r="G163" s="135" t="s">
        <v>189</v>
      </c>
      <c r="H163" s="136">
        <v>2.0699999999999998</v>
      </c>
      <c r="I163" s="137"/>
      <c r="J163" s="138">
        <f>ROUND(I163*H163,2)</f>
        <v>0</v>
      </c>
      <c r="K163" s="134" t="s">
        <v>190</v>
      </c>
      <c r="L163" s="33"/>
      <c r="M163" s="139" t="s">
        <v>19</v>
      </c>
      <c r="N163" s="140" t="s">
        <v>40</v>
      </c>
      <c r="P163" s="141">
        <f>O163*H163</f>
        <v>0</v>
      </c>
      <c r="Q163" s="141">
        <v>0</v>
      </c>
      <c r="R163" s="141">
        <f>Q163*H163</f>
        <v>0</v>
      </c>
      <c r="S163" s="141">
        <v>2.2000000000000002</v>
      </c>
      <c r="T163" s="142">
        <f>S163*H163</f>
        <v>4.5540000000000003</v>
      </c>
      <c r="AR163" s="143" t="s">
        <v>191</v>
      </c>
      <c r="AT163" s="143" t="s">
        <v>186</v>
      </c>
      <c r="AU163" s="143" t="s">
        <v>78</v>
      </c>
      <c r="AY163" s="18" t="s">
        <v>184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76</v>
      </c>
      <c r="BK163" s="144">
        <f>ROUND(I163*H163,2)</f>
        <v>0</v>
      </c>
      <c r="BL163" s="18" t="s">
        <v>191</v>
      </c>
      <c r="BM163" s="143" t="s">
        <v>1903</v>
      </c>
    </row>
    <row r="164" spans="2:65" s="1" customFormat="1" ht="19.5">
      <c r="B164" s="33"/>
      <c r="D164" s="145" t="s">
        <v>193</v>
      </c>
      <c r="F164" s="146" t="s">
        <v>1904</v>
      </c>
      <c r="I164" s="147"/>
      <c r="L164" s="33"/>
      <c r="M164" s="148"/>
      <c r="T164" s="54"/>
      <c r="AT164" s="18" t="s">
        <v>193</v>
      </c>
      <c r="AU164" s="18" t="s">
        <v>78</v>
      </c>
    </row>
    <row r="165" spans="2:65" s="1" customFormat="1">
      <c r="B165" s="33"/>
      <c r="D165" s="149" t="s">
        <v>195</v>
      </c>
      <c r="F165" s="150" t="s">
        <v>1905</v>
      </c>
      <c r="I165" s="147"/>
      <c r="L165" s="33"/>
      <c r="M165" s="148"/>
      <c r="T165" s="54"/>
      <c r="AT165" s="18" t="s">
        <v>195</v>
      </c>
      <c r="AU165" s="18" t="s">
        <v>78</v>
      </c>
    </row>
    <row r="166" spans="2:65" s="12" customFormat="1">
      <c r="B166" s="151"/>
      <c r="D166" s="145" t="s">
        <v>197</v>
      </c>
      <c r="E166" s="152" t="s">
        <v>19</v>
      </c>
      <c r="F166" s="153" t="s">
        <v>1906</v>
      </c>
      <c r="H166" s="154">
        <v>2.0699999999999998</v>
      </c>
      <c r="I166" s="155"/>
      <c r="L166" s="151"/>
      <c r="M166" s="156"/>
      <c r="T166" s="157"/>
      <c r="AT166" s="152" t="s">
        <v>197</v>
      </c>
      <c r="AU166" s="152" t="s">
        <v>78</v>
      </c>
      <c r="AV166" s="12" t="s">
        <v>78</v>
      </c>
      <c r="AW166" s="12" t="s">
        <v>31</v>
      </c>
      <c r="AX166" s="12" t="s">
        <v>76</v>
      </c>
      <c r="AY166" s="152" t="s">
        <v>184</v>
      </c>
    </row>
    <row r="167" spans="2:65" s="1" customFormat="1" ht="24.2" customHeight="1">
      <c r="B167" s="33"/>
      <c r="C167" s="132" t="s">
        <v>310</v>
      </c>
      <c r="D167" s="132" t="s">
        <v>186</v>
      </c>
      <c r="E167" s="133" t="s">
        <v>1907</v>
      </c>
      <c r="F167" s="134" t="s">
        <v>1908</v>
      </c>
      <c r="G167" s="135" t="s">
        <v>509</v>
      </c>
      <c r="H167" s="136">
        <v>4</v>
      </c>
      <c r="I167" s="137"/>
      <c r="J167" s="138">
        <f>ROUND(I167*H167,2)</f>
        <v>0</v>
      </c>
      <c r="K167" s="134" t="s">
        <v>190</v>
      </c>
      <c r="L167" s="33"/>
      <c r="M167" s="139" t="s">
        <v>19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1.4999999999999999E-2</v>
      </c>
      <c r="T167" s="142">
        <f>S167*H167</f>
        <v>0.06</v>
      </c>
      <c r="AR167" s="143" t="s">
        <v>191</v>
      </c>
      <c r="AT167" s="143" t="s">
        <v>186</v>
      </c>
      <c r="AU167" s="143" t="s">
        <v>78</v>
      </c>
      <c r="AY167" s="18" t="s">
        <v>184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8" t="s">
        <v>76</v>
      </c>
      <c r="BK167" s="144">
        <f>ROUND(I167*H167,2)</f>
        <v>0</v>
      </c>
      <c r="BL167" s="18" t="s">
        <v>191</v>
      </c>
      <c r="BM167" s="143" t="s">
        <v>1909</v>
      </c>
    </row>
    <row r="168" spans="2:65" s="1" customFormat="1" ht="19.5">
      <c r="B168" s="33"/>
      <c r="D168" s="145" t="s">
        <v>193</v>
      </c>
      <c r="F168" s="146" t="s">
        <v>1910</v>
      </c>
      <c r="I168" s="147"/>
      <c r="L168" s="33"/>
      <c r="M168" s="148"/>
      <c r="T168" s="54"/>
      <c r="AT168" s="18" t="s">
        <v>193</v>
      </c>
      <c r="AU168" s="18" t="s">
        <v>78</v>
      </c>
    </row>
    <row r="169" spans="2:65" s="1" customFormat="1">
      <c r="B169" s="33"/>
      <c r="D169" s="149" t="s">
        <v>195</v>
      </c>
      <c r="F169" s="150" t="s">
        <v>1911</v>
      </c>
      <c r="I169" s="147"/>
      <c r="L169" s="33"/>
      <c r="M169" s="148"/>
      <c r="T169" s="54"/>
      <c r="AT169" s="18" t="s">
        <v>195</v>
      </c>
      <c r="AU169" s="18" t="s">
        <v>78</v>
      </c>
    </row>
    <row r="170" spans="2:65" s="12" customFormat="1">
      <c r="B170" s="151"/>
      <c r="D170" s="145" t="s">
        <v>197</v>
      </c>
      <c r="E170" s="152" t="s">
        <v>19</v>
      </c>
      <c r="F170" s="153" t="s">
        <v>1912</v>
      </c>
      <c r="H170" s="154">
        <v>4</v>
      </c>
      <c r="I170" s="155"/>
      <c r="L170" s="151"/>
      <c r="M170" s="156"/>
      <c r="T170" s="157"/>
      <c r="AT170" s="152" t="s">
        <v>197</v>
      </c>
      <c r="AU170" s="152" t="s">
        <v>78</v>
      </c>
      <c r="AV170" s="12" t="s">
        <v>78</v>
      </c>
      <c r="AW170" s="12" t="s">
        <v>31</v>
      </c>
      <c r="AX170" s="12" t="s">
        <v>76</v>
      </c>
      <c r="AY170" s="152" t="s">
        <v>184</v>
      </c>
    </row>
    <row r="171" spans="2:65" s="1" customFormat="1" ht="24.2" customHeight="1">
      <c r="B171" s="33"/>
      <c r="C171" s="132" t="s">
        <v>318</v>
      </c>
      <c r="D171" s="132" t="s">
        <v>186</v>
      </c>
      <c r="E171" s="133" t="s">
        <v>1913</v>
      </c>
      <c r="F171" s="134" t="s">
        <v>1914</v>
      </c>
      <c r="G171" s="135" t="s">
        <v>509</v>
      </c>
      <c r="H171" s="136">
        <v>28</v>
      </c>
      <c r="I171" s="137"/>
      <c r="J171" s="138">
        <f>ROUND(I171*H171,2)</f>
        <v>0</v>
      </c>
      <c r="K171" s="134" t="s">
        <v>190</v>
      </c>
      <c r="L171" s="33"/>
      <c r="M171" s="139" t="s">
        <v>19</v>
      </c>
      <c r="N171" s="140" t="s">
        <v>40</v>
      </c>
      <c r="P171" s="141">
        <f>O171*H171</f>
        <v>0</v>
      </c>
      <c r="Q171" s="141">
        <v>0</v>
      </c>
      <c r="R171" s="141">
        <f>Q171*H171</f>
        <v>0</v>
      </c>
      <c r="S171" s="141">
        <v>4.9000000000000002E-2</v>
      </c>
      <c r="T171" s="142">
        <f>S171*H171</f>
        <v>1.3720000000000001</v>
      </c>
      <c r="AR171" s="143" t="s">
        <v>191</v>
      </c>
      <c r="AT171" s="143" t="s">
        <v>186</v>
      </c>
      <c r="AU171" s="143" t="s">
        <v>78</v>
      </c>
      <c r="AY171" s="18" t="s">
        <v>184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76</v>
      </c>
      <c r="BK171" s="144">
        <f>ROUND(I171*H171,2)</f>
        <v>0</v>
      </c>
      <c r="BL171" s="18" t="s">
        <v>191</v>
      </c>
      <c r="BM171" s="143" t="s">
        <v>1915</v>
      </c>
    </row>
    <row r="172" spans="2:65" s="1" customFormat="1" ht="19.5">
      <c r="B172" s="33"/>
      <c r="D172" s="145" t="s">
        <v>193</v>
      </c>
      <c r="F172" s="146" t="s">
        <v>1916</v>
      </c>
      <c r="I172" s="147"/>
      <c r="L172" s="33"/>
      <c r="M172" s="148"/>
      <c r="T172" s="54"/>
      <c r="AT172" s="18" t="s">
        <v>193</v>
      </c>
      <c r="AU172" s="18" t="s">
        <v>78</v>
      </c>
    </row>
    <row r="173" spans="2:65" s="1" customFormat="1">
      <c r="B173" s="33"/>
      <c r="D173" s="149" t="s">
        <v>195</v>
      </c>
      <c r="F173" s="150" t="s">
        <v>1917</v>
      </c>
      <c r="I173" s="147"/>
      <c r="L173" s="33"/>
      <c r="M173" s="148"/>
      <c r="T173" s="54"/>
      <c r="AT173" s="18" t="s">
        <v>195</v>
      </c>
      <c r="AU173" s="18" t="s">
        <v>78</v>
      </c>
    </row>
    <row r="174" spans="2:65" s="12" customFormat="1">
      <c r="B174" s="151"/>
      <c r="D174" s="145" t="s">
        <v>197</v>
      </c>
      <c r="E174" s="152" t="s">
        <v>19</v>
      </c>
      <c r="F174" s="153" t="s">
        <v>1918</v>
      </c>
      <c r="H174" s="154">
        <v>12</v>
      </c>
      <c r="I174" s="155"/>
      <c r="L174" s="151"/>
      <c r="M174" s="156"/>
      <c r="T174" s="157"/>
      <c r="AT174" s="152" t="s">
        <v>197</v>
      </c>
      <c r="AU174" s="152" t="s">
        <v>78</v>
      </c>
      <c r="AV174" s="12" t="s">
        <v>78</v>
      </c>
      <c r="AW174" s="12" t="s">
        <v>31</v>
      </c>
      <c r="AX174" s="12" t="s">
        <v>69</v>
      </c>
      <c r="AY174" s="152" t="s">
        <v>184</v>
      </c>
    </row>
    <row r="175" spans="2:65" s="12" customFormat="1">
      <c r="B175" s="151"/>
      <c r="D175" s="145" t="s">
        <v>197</v>
      </c>
      <c r="E175" s="152" t="s">
        <v>19</v>
      </c>
      <c r="F175" s="153" t="s">
        <v>1919</v>
      </c>
      <c r="H175" s="154">
        <v>8</v>
      </c>
      <c r="I175" s="155"/>
      <c r="L175" s="151"/>
      <c r="M175" s="156"/>
      <c r="T175" s="157"/>
      <c r="AT175" s="152" t="s">
        <v>197</v>
      </c>
      <c r="AU175" s="152" t="s">
        <v>78</v>
      </c>
      <c r="AV175" s="12" t="s">
        <v>78</v>
      </c>
      <c r="AW175" s="12" t="s">
        <v>31</v>
      </c>
      <c r="AX175" s="12" t="s">
        <v>69</v>
      </c>
      <c r="AY175" s="152" t="s">
        <v>184</v>
      </c>
    </row>
    <row r="176" spans="2:65" s="12" customFormat="1">
      <c r="B176" s="151"/>
      <c r="D176" s="145" t="s">
        <v>197</v>
      </c>
      <c r="E176" s="152" t="s">
        <v>19</v>
      </c>
      <c r="F176" s="153" t="s">
        <v>1920</v>
      </c>
      <c r="H176" s="154">
        <v>8</v>
      </c>
      <c r="I176" s="155"/>
      <c r="L176" s="151"/>
      <c r="M176" s="156"/>
      <c r="T176" s="157"/>
      <c r="AT176" s="152" t="s">
        <v>197</v>
      </c>
      <c r="AU176" s="152" t="s">
        <v>78</v>
      </c>
      <c r="AV176" s="12" t="s">
        <v>78</v>
      </c>
      <c r="AW176" s="12" t="s">
        <v>31</v>
      </c>
      <c r="AX176" s="12" t="s">
        <v>69</v>
      </c>
      <c r="AY176" s="152" t="s">
        <v>184</v>
      </c>
    </row>
    <row r="177" spans="2:65" s="13" customFormat="1">
      <c r="B177" s="158"/>
      <c r="D177" s="145" t="s">
        <v>197</v>
      </c>
      <c r="E177" s="159" t="s">
        <v>19</v>
      </c>
      <c r="F177" s="160" t="s">
        <v>205</v>
      </c>
      <c r="H177" s="161">
        <v>28</v>
      </c>
      <c r="I177" s="162"/>
      <c r="L177" s="158"/>
      <c r="M177" s="163"/>
      <c r="T177" s="164"/>
      <c r="AT177" s="159" t="s">
        <v>197</v>
      </c>
      <c r="AU177" s="159" t="s">
        <v>78</v>
      </c>
      <c r="AV177" s="13" t="s">
        <v>191</v>
      </c>
      <c r="AW177" s="13" t="s">
        <v>31</v>
      </c>
      <c r="AX177" s="13" t="s">
        <v>76</v>
      </c>
      <c r="AY177" s="159" t="s">
        <v>184</v>
      </c>
    </row>
    <row r="178" spans="2:65" s="1" customFormat="1" ht="24.2" customHeight="1">
      <c r="B178" s="33"/>
      <c r="C178" s="132" t="s">
        <v>325</v>
      </c>
      <c r="D178" s="132" t="s">
        <v>186</v>
      </c>
      <c r="E178" s="133" t="s">
        <v>1921</v>
      </c>
      <c r="F178" s="134" t="s">
        <v>1922</v>
      </c>
      <c r="G178" s="135" t="s">
        <v>328</v>
      </c>
      <c r="H178" s="136">
        <v>2.8</v>
      </c>
      <c r="I178" s="137"/>
      <c r="J178" s="138">
        <f>ROUND(I178*H178,2)</f>
        <v>0</v>
      </c>
      <c r="K178" s="134" t="s">
        <v>190</v>
      </c>
      <c r="L178" s="33"/>
      <c r="M178" s="139" t="s">
        <v>19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7.0000000000000001E-3</v>
      </c>
      <c r="T178" s="142">
        <f>S178*H178</f>
        <v>1.9599999999999999E-2</v>
      </c>
      <c r="AR178" s="143" t="s">
        <v>191</v>
      </c>
      <c r="AT178" s="143" t="s">
        <v>186</v>
      </c>
      <c r="AU178" s="143" t="s">
        <v>78</v>
      </c>
      <c r="AY178" s="18" t="s">
        <v>184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76</v>
      </c>
      <c r="BK178" s="144">
        <f>ROUND(I178*H178,2)</f>
        <v>0</v>
      </c>
      <c r="BL178" s="18" t="s">
        <v>191</v>
      </c>
      <c r="BM178" s="143" t="s">
        <v>1923</v>
      </c>
    </row>
    <row r="179" spans="2:65" s="1" customFormat="1" ht="29.25">
      <c r="B179" s="33"/>
      <c r="D179" s="145" t="s">
        <v>193</v>
      </c>
      <c r="F179" s="146" t="s">
        <v>1924</v>
      </c>
      <c r="I179" s="147"/>
      <c r="L179" s="33"/>
      <c r="M179" s="148"/>
      <c r="T179" s="54"/>
      <c r="AT179" s="18" t="s">
        <v>193</v>
      </c>
      <c r="AU179" s="18" t="s">
        <v>78</v>
      </c>
    </row>
    <row r="180" spans="2:65" s="1" customFormat="1">
      <c r="B180" s="33"/>
      <c r="D180" s="149" t="s">
        <v>195</v>
      </c>
      <c r="F180" s="150" t="s">
        <v>1925</v>
      </c>
      <c r="I180" s="147"/>
      <c r="L180" s="33"/>
      <c r="M180" s="148"/>
      <c r="T180" s="54"/>
      <c r="AT180" s="18" t="s">
        <v>195</v>
      </c>
      <c r="AU180" s="18" t="s">
        <v>78</v>
      </c>
    </row>
    <row r="181" spans="2:65" s="12" customFormat="1">
      <c r="B181" s="151"/>
      <c r="D181" s="145" t="s">
        <v>197</v>
      </c>
      <c r="E181" s="152" t="s">
        <v>19</v>
      </c>
      <c r="F181" s="153" t="s">
        <v>1926</v>
      </c>
      <c r="H181" s="154">
        <v>2.8</v>
      </c>
      <c r="I181" s="155"/>
      <c r="L181" s="151"/>
      <c r="M181" s="156"/>
      <c r="T181" s="157"/>
      <c r="AT181" s="152" t="s">
        <v>197</v>
      </c>
      <c r="AU181" s="152" t="s">
        <v>78</v>
      </c>
      <c r="AV181" s="12" t="s">
        <v>78</v>
      </c>
      <c r="AW181" s="12" t="s">
        <v>31</v>
      </c>
      <c r="AX181" s="12" t="s">
        <v>76</v>
      </c>
      <c r="AY181" s="152" t="s">
        <v>184</v>
      </c>
    </row>
    <row r="182" spans="2:65" s="1" customFormat="1" ht="33" customHeight="1">
      <c r="B182" s="33"/>
      <c r="C182" s="132" t="s">
        <v>333</v>
      </c>
      <c r="D182" s="132" t="s">
        <v>186</v>
      </c>
      <c r="E182" s="133" t="s">
        <v>1927</v>
      </c>
      <c r="F182" s="134" t="s">
        <v>1928</v>
      </c>
      <c r="G182" s="135" t="s">
        <v>328</v>
      </c>
      <c r="H182" s="136">
        <v>8.4</v>
      </c>
      <c r="I182" s="137"/>
      <c r="J182" s="138">
        <f>ROUND(I182*H182,2)</f>
        <v>0</v>
      </c>
      <c r="K182" s="134" t="s">
        <v>190</v>
      </c>
      <c r="L182" s="33"/>
      <c r="M182" s="139" t="s">
        <v>19</v>
      </c>
      <c r="N182" s="140" t="s">
        <v>40</v>
      </c>
      <c r="P182" s="141">
        <f>O182*H182</f>
        <v>0</v>
      </c>
      <c r="Q182" s="141">
        <v>7.4149999999999994E-2</v>
      </c>
      <c r="R182" s="141">
        <f>Q182*H182</f>
        <v>0.62285999999999997</v>
      </c>
      <c r="S182" s="141">
        <v>0</v>
      </c>
      <c r="T182" s="142">
        <f>S182*H182</f>
        <v>0</v>
      </c>
      <c r="AR182" s="143" t="s">
        <v>191</v>
      </c>
      <c r="AT182" s="143" t="s">
        <v>186</v>
      </c>
      <c r="AU182" s="143" t="s">
        <v>78</v>
      </c>
      <c r="AY182" s="18" t="s">
        <v>184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8" t="s">
        <v>76</v>
      </c>
      <c r="BK182" s="144">
        <f>ROUND(I182*H182,2)</f>
        <v>0</v>
      </c>
      <c r="BL182" s="18" t="s">
        <v>191</v>
      </c>
      <c r="BM182" s="143" t="s">
        <v>1929</v>
      </c>
    </row>
    <row r="183" spans="2:65" s="1" customFormat="1" ht="29.25">
      <c r="B183" s="33"/>
      <c r="D183" s="145" t="s">
        <v>193</v>
      </c>
      <c r="F183" s="146" t="s">
        <v>1930</v>
      </c>
      <c r="I183" s="147"/>
      <c r="L183" s="33"/>
      <c r="M183" s="148"/>
      <c r="T183" s="54"/>
      <c r="AT183" s="18" t="s">
        <v>193</v>
      </c>
      <c r="AU183" s="18" t="s">
        <v>78</v>
      </c>
    </row>
    <row r="184" spans="2:65" s="1" customFormat="1">
      <c r="B184" s="33"/>
      <c r="D184" s="149" t="s">
        <v>195</v>
      </c>
      <c r="F184" s="150" t="s">
        <v>1931</v>
      </c>
      <c r="I184" s="147"/>
      <c r="L184" s="33"/>
      <c r="M184" s="148"/>
      <c r="T184" s="54"/>
      <c r="AT184" s="18" t="s">
        <v>195</v>
      </c>
      <c r="AU184" s="18" t="s">
        <v>78</v>
      </c>
    </row>
    <row r="185" spans="2:65" s="12" customFormat="1">
      <c r="B185" s="151"/>
      <c r="D185" s="145" t="s">
        <v>197</v>
      </c>
      <c r="E185" s="152" t="s">
        <v>19</v>
      </c>
      <c r="F185" s="153" t="s">
        <v>1932</v>
      </c>
      <c r="H185" s="154">
        <v>1.5</v>
      </c>
      <c r="I185" s="155"/>
      <c r="L185" s="151"/>
      <c r="M185" s="156"/>
      <c r="T185" s="157"/>
      <c r="AT185" s="152" t="s">
        <v>197</v>
      </c>
      <c r="AU185" s="152" t="s">
        <v>78</v>
      </c>
      <c r="AV185" s="12" t="s">
        <v>78</v>
      </c>
      <c r="AW185" s="12" t="s">
        <v>31</v>
      </c>
      <c r="AX185" s="12" t="s">
        <v>69</v>
      </c>
      <c r="AY185" s="152" t="s">
        <v>184</v>
      </c>
    </row>
    <row r="186" spans="2:65" s="12" customFormat="1">
      <c r="B186" s="151"/>
      <c r="D186" s="145" t="s">
        <v>197</v>
      </c>
      <c r="E186" s="152" t="s">
        <v>19</v>
      </c>
      <c r="F186" s="153" t="s">
        <v>1933</v>
      </c>
      <c r="H186" s="154">
        <v>2.2000000000000002</v>
      </c>
      <c r="I186" s="155"/>
      <c r="L186" s="151"/>
      <c r="M186" s="156"/>
      <c r="T186" s="157"/>
      <c r="AT186" s="152" t="s">
        <v>197</v>
      </c>
      <c r="AU186" s="152" t="s">
        <v>78</v>
      </c>
      <c r="AV186" s="12" t="s">
        <v>78</v>
      </c>
      <c r="AW186" s="12" t="s">
        <v>31</v>
      </c>
      <c r="AX186" s="12" t="s">
        <v>69</v>
      </c>
      <c r="AY186" s="152" t="s">
        <v>184</v>
      </c>
    </row>
    <row r="187" spans="2:65" s="12" customFormat="1">
      <c r="B187" s="151"/>
      <c r="D187" s="145" t="s">
        <v>197</v>
      </c>
      <c r="E187" s="152" t="s">
        <v>19</v>
      </c>
      <c r="F187" s="153" t="s">
        <v>1934</v>
      </c>
      <c r="H187" s="154">
        <v>4.7</v>
      </c>
      <c r="I187" s="155"/>
      <c r="L187" s="151"/>
      <c r="M187" s="156"/>
      <c r="T187" s="157"/>
      <c r="AT187" s="152" t="s">
        <v>197</v>
      </c>
      <c r="AU187" s="152" t="s">
        <v>78</v>
      </c>
      <c r="AV187" s="12" t="s">
        <v>78</v>
      </c>
      <c r="AW187" s="12" t="s">
        <v>31</v>
      </c>
      <c r="AX187" s="12" t="s">
        <v>69</v>
      </c>
      <c r="AY187" s="152" t="s">
        <v>184</v>
      </c>
    </row>
    <row r="188" spans="2:65" s="13" customFormat="1">
      <c r="B188" s="158"/>
      <c r="D188" s="145" t="s">
        <v>197</v>
      </c>
      <c r="E188" s="159" t="s">
        <v>19</v>
      </c>
      <c r="F188" s="160" t="s">
        <v>205</v>
      </c>
      <c r="H188" s="161">
        <v>8.4</v>
      </c>
      <c r="I188" s="162"/>
      <c r="L188" s="158"/>
      <c r="M188" s="163"/>
      <c r="T188" s="164"/>
      <c r="AT188" s="159" t="s">
        <v>197</v>
      </c>
      <c r="AU188" s="159" t="s">
        <v>78</v>
      </c>
      <c r="AV188" s="13" t="s">
        <v>191</v>
      </c>
      <c r="AW188" s="13" t="s">
        <v>31</v>
      </c>
      <c r="AX188" s="13" t="s">
        <v>76</v>
      </c>
      <c r="AY188" s="159" t="s">
        <v>184</v>
      </c>
    </row>
    <row r="189" spans="2:65" s="1" customFormat="1" ht="37.9" customHeight="1">
      <c r="B189" s="33"/>
      <c r="C189" s="132" t="s">
        <v>7</v>
      </c>
      <c r="D189" s="132" t="s">
        <v>186</v>
      </c>
      <c r="E189" s="133" t="s">
        <v>1935</v>
      </c>
      <c r="F189" s="134" t="s">
        <v>1936</v>
      </c>
      <c r="G189" s="135" t="s">
        <v>345</v>
      </c>
      <c r="H189" s="136">
        <v>9.4700000000000006</v>
      </c>
      <c r="I189" s="137"/>
      <c r="J189" s="138">
        <f>ROUND(I189*H189,2)</f>
        <v>0</v>
      </c>
      <c r="K189" s="134" t="s">
        <v>190</v>
      </c>
      <c r="L189" s="33"/>
      <c r="M189" s="139" t="s">
        <v>19</v>
      </c>
      <c r="N189" s="140" t="s">
        <v>40</v>
      </c>
      <c r="P189" s="141">
        <f>O189*H189</f>
        <v>0</v>
      </c>
      <c r="Q189" s="141">
        <v>0</v>
      </c>
      <c r="R189" s="141">
        <f>Q189*H189</f>
        <v>0</v>
      </c>
      <c r="S189" s="141">
        <v>4.5999999999999999E-2</v>
      </c>
      <c r="T189" s="142">
        <f>S189*H189</f>
        <v>0.43562000000000001</v>
      </c>
      <c r="AR189" s="143" t="s">
        <v>191</v>
      </c>
      <c r="AT189" s="143" t="s">
        <v>186</v>
      </c>
      <c r="AU189" s="143" t="s">
        <v>78</v>
      </c>
      <c r="AY189" s="18" t="s">
        <v>184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76</v>
      </c>
      <c r="BK189" s="144">
        <f>ROUND(I189*H189,2)</f>
        <v>0</v>
      </c>
      <c r="BL189" s="18" t="s">
        <v>191</v>
      </c>
      <c r="BM189" s="143" t="s">
        <v>1937</v>
      </c>
    </row>
    <row r="190" spans="2:65" s="1" customFormat="1" ht="29.25">
      <c r="B190" s="33"/>
      <c r="D190" s="145" t="s">
        <v>193</v>
      </c>
      <c r="F190" s="146" t="s">
        <v>1938</v>
      </c>
      <c r="I190" s="147"/>
      <c r="L190" s="33"/>
      <c r="M190" s="148"/>
      <c r="T190" s="54"/>
      <c r="AT190" s="18" t="s">
        <v>193</v>
      </c>
      <c r="AU190" s="18" t="s">
        <v>78</v>
      </c>
    </row>
    <row r="191" spans="2:65" s="1" customFormat="1">
      <c r="B191" s="33"/>
      <c r="D191" s="149" t="s">
        <v>195</v>
      </c>
      <c r="F191" s="150" t="s">
        <v>1939</v>
      </c>
      <c r="I191" s="147"/>
      <c r="L191" s="33"/>
      <c r="M191" s="148"/>
      <c r="T191" s="54"/>
      <c r="AT191" s="18" t="s">
        <v>195</v>
      </c>
      <c r="AU191" s="18" t="s">
        <v>78</v>
      </c>
    </row>
    <row r="192" spans="2:65" s="12" customFormat="1">
      <c r="B192" s="151"/>
      <c r="D192" s="145" t="s">
        <v>197</v>
      </c>
      <c r="E192" s="152" t="s">
        <v>19</v>
      </c>
      <c r="F192" s="153" t="s">
        <v>1940</v>
      </c>
      <c r="H192" s="154">
        <v>2.75</v>
      </c>
      <c r="I192" s="155"/>
      <c r="L192" s="151"/>
      <c r="M192" s="156"/>
      <c r="T192" s="157"/>
      <c r="AT192" s="152" t="s">
        <v>197</v>
      </c>
      <c r="AU192" s="152" t="s">
        <v>78</v>
      </c>
      <c r="AV192" s="12" t="s">
        <v>78</v>
      </c>
      <c r="AW192" s="12" t="s">
        <v>31</v>
      </c>
      <c r="AX192" s="12" t="s">
        <v>69</v>
      </c>
      <c r="AY192" s="152" t="s">
        <v>184</v>
      </c>
    </row>
    <row r="193" spans="2:65" s="12" customFormat="1">
      <c r="B193" s="151"/>
      <c r="D193" s="145" t="s">
        <v>197</v>
      </c>
      <c r="E193" s="152" t="s">
        <v>19</v>
      </c>
      <c r="F193" s="153" t="s">
        <v>1941</v>
      </c>
      <c r="H193" s="154">
        <v>2.56</v>
      </c>
      <c r="I193" s="155"/>
      <c r="L193" s="151"/>
      <c r="M193" s="156"/>
      <c r="T193" s="157"/>
      <c r="AT193" s="152" t="s">
        <v>197</v>
      </c>
      <c r="AU193" s="152" t="s">
        <v>78</v>
      </c>
      <c r="AV193" s="12" t="s">
        <v>78</v>
      </c>
      <c r="AW193" s="12" t="s">
        <v>31</v>
      </c>
      <c r="AX193" s="12" t="s">
        <v>69</v>
      </c>
      <c r="AY193" s="152" t="s">
        <v>184</v>
      </c>
    </row>
    <row r="194" spans="2:65" s="12" customFormat="1">
      <c r="B194" s="151"/>
      <c r="D194" s="145" t="s">
        <v>197</v>
      </c>
      <c r="E194" s="152" t="s">
        <v>19</v>
      </c>
      <c r="F194" s="153" t="s">
        <v>1942</v>
      </c>
      <c r="H194" s="154">
        <v>4.16</v>
      </c>
      <c r="I194" s="155"/>
      <c r="L194" s="151"/>
      <c r="M194" s="156"/>
      <c r="T194" s="157"/>
      <c r="AT194" s="152" t="s">
        <v>197</v>
      </c>
      <c r="AU194" s="152" t="s">
        <v>78</v>
      </c>
      <c r="AV194" s="12" t="s">
        <v>78</v>
      </c>
      <c r="AW194" s="12" t="s">
        <v>31</v>
      </c>
      <c r="AX194" s="12" t="s">
        <v>69</v>
      </c>
      <c r="AY194" s="152" t="s">
        <v>184</v>
      </c>
    </row>
    <row r="195" spans="2:65" s="1" customFormat="1" ht="24.2" customHeight="1">
      <c r="B195" s="33"/>
      <c r="C195" s="132" t="s">
        <v>351</v>
      </c>
      <c r="D195" s="132" t="s">
        <v>186</v>
      </c>
      <c r="E195" s="133" t="s">
        <v>1943</v>
      </c>
      <c r="F195" s="134" t="s">
        <v>1944</v>
      </c>
      <c r="G195" s="135" t="s">
        <v>313</v>
      </c>
      <c r="H195" s="136">
        <v>1.506</v>
      </c>
      <c r="I195" s="137"/>
      <c r="J195" s="138">
        <f>ROUND(I195*H195,2)</f>
        <v>0</v>
      </c>
      <c r="K195" s="134" t="s">
        <v>190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0</v>
      </c>
      <c r="R195" s="141">
        <f>Q195*H195</f>
        <v>0</v>
      </c>
      <c r="S195" s="141">
        <v>1</v>
      </c>
      <c r="T195" s="142">
        <f>S195*H195</f>
        <v>1.506</v>
      </c>
      <c r="AR195" s="143" t="s">
        <v>191</v>
      </c>
      <c r="AT195" s="143" t="s">
        <v>186</v>
      </c>
      <c r="AU195" s="143" t="s">
        <v>78</v>
      </c>
      <c r="AY195" s="18" t="s">
        <v>184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76</v>
      </c>
      <c r="BK195" s="144">
        <f>ROUND(I195*H195,2)</f>
        <v>0</v>
      </c>
      <c r="BL195" s="18" t="s">
        <v>191</v>
      </c>
      <c r="BM195" s="143" t="s">
        <v>1945</v>
      </c>
    </row>
    <row r="196" spans="2:65" s="1" customFormat="1" ht="19.5">
      <c r="B196" s="33"/>
      <c r="D196" s="145" t="s">
        <v>193</v>
      </c>
      <c r="F196" s="146" t="s">
        <v>1946</v>
      </c>
      <c r="I196" s="147"/>
      <c r="L196" s="33"/>
      <c r="M196" s="148"/>
      <c r="T196" s="54"/>
      <c r="AT196" s="18" t="s">
        <v>193</v>
      </c>
      <c r="AU196" s="18" t="s">
        <v>78</v>
      </c>
    </row>
    <row r="197" spans="2:65" s="1" customFormat="1">
      <c r="B197" s="33"/>
      <c r="D197" s="149" t="s">
        <v>195</v>
      </c>
      <c r="F197" s="150" t="s">
        <v>1947</v>
      </c>
      <c r="I197" s="147"/>
      <c r="L197" s="33"/>
      <c r="M197" s="148"/>
      <c r="T197" s="54"/>
      <c r="AT197" s="18" t="s">
        <v>195</v>
      </c>
      <c r="AU197" s="18" t="s">
        <v>78</v>
      </c>
    </row>
    <row r="198" spans="2:65" s="14" customFormat="1" ht="22.5">
      <c r="B198" s="165"/>
      <c r="D198" s="145" t="s">
        <v>197</v>
      </c>
      <c r="E198" s="166" t="s">
        <v>19</v>
      </c>
      <c r="F198" s="167" t="s">
        <v>1948</v>
      </c>
      <c r="H198" s="166" t="s">
        <v>19</v>
      </c>
      <c r="I198" s="168"/>
      <c r="L198" s="165"/>
      <c r="M198" s="169"/>
      <c r="T198" s="170"/>
      <c r="AT198" s="166" t="s">
        <v>197</v>
      </c>
      <c r="AU198" s="166" t="s">
        <v>78</v>
      </c>
      <c r="AV198" s="14" t="s">
        <v>76</v>
      </c>
      <c r="AW198" s="14" t="s">
        <v>31</v>
      </c>
      <c r="AX198" s="14" t="s">
        <v>69</v>
      </c>
      <c r="AY198" s="166" t="s">
        <v>184</v>
      </c>
    </row>
    <row r="199" spans="2:65" s="12" customFormat="1">
      <c r="B199" s="151"/>
      <c r="D199" s="145" t="s">
        <v>197</v>
      </c>
      <c r="E199" s="152" t="s">
        <v>19</v>
      </c>
      <c r="F199" s="153" t="s">
        <v>1949</v>
      </c>
      <c r="H199" s="154">
        <v>0.6</v>
      </c>
      <c r="I199" s="155"/>
      <c r="L199" s="151"/>
      <c r="M199" s="156"/>
      <c r="T199" s="157"/>
      <c r="AT199" s="152" t="s">
        <v>197</v>
      </c>
      <c r="AU199" s="152" t="s">
        <v>78</v>
      </c>
      <c r="AV199" s="12" t="s">
        <v>78</v>
      </c>
      <c r="AW199" s="12" t="s">
        <v>31</v>
      </c>
      <c r="AX199" s="12" t="s">
        <v>69</v>
      </c>
      <c r="AY199" s="152" t="s">
        <v>184</v>
      </c>
    </row>
    <row r="200" spans="2:65" s="12" customFormat="1">
      <c r="B200" s="151"/>
      <c r="D200" s="145" t="s">
        <v>197</v>
      </c>
      <c r="E200" s="152" t="s">
        <v>19</v>
      </c>
      <c r="F200" s="153" t="s">
        <v>1950</v>
      </c>
      <c r="H200" s="154">
        <v>0.36</v>
      </c>
      <c r="I200" s="155"/>
      <c r="L200" s="151"/>
      <c r="M200" s="156"/>
      <c r="T200" s="157"/>
      <c r="AT200" s="152" t="s">
        <v>197</v>
      </c>
      <c r="AU200" s="152" t="s">
        <v>78</v>
      </c>
      <c r="AV200" s="12" t="s">
        <v>78</v>
      </c>
      <c r="AW200" s="12" t="s">
        <v>31</v>
      </c>
      <c r="AX200" s="12" t="s">
        <v>69</v>
      </c>
      <c r="AY200" s="152" t="s">
        <v>184</v>
      </c>
    </row>
    <row r="201" spans="2:65" s="12" customFormat="1">
      <c r="B201" s="151"/>
      <c r="D201" s="145" t="s">
        <v>197</v>
      </c>
      <c r="E201" s="152" t="s">
        <v>19</v>
      </c>
      <c r="F201" s="153" t="s">
        <v>1951</v>
      </c>
      <c r="H201" s="154">
        <v>0.54600000000000004</v>
      </c>
      <c r="I201" s="155"/>
      <c r="L201" s="151"/>
      <c r="M201" s="156"/>
      <c r="T201" s="157"/>
      <c r="AT201" s="152" t="s">
        <v>197</v>
      </c>
      <c r="AU201" s="152" t="s">
        <v>78</v>
      </c>
      <c r="AV201" s="12" t="s">
        <v>78</v>
      </c>
      <c r="AW201" s="12" t="s">
        <v>31</v>
      </c>
      <c r="AX201" s="12" t="s">
        <v>69</v>
      </c>
      <c r="AY201" s="152" t="s">
        <v>184</v>
      </c>
    </row>
    <row r="202" spans="2:65" s="13" customFormat="1">
      <c r="B202" s="158"/>
      <c r="D202" s="145" t="s">
        <v>197</v>
      </c>
      <c r="E202" s="159" t="s">
        <v>19</v>
      </c>
      <c r="F202" s="160" t="s">
        <v>205</v>
      </c>
      <c r="H202" s="161">
        <v>1.506</v>
      </c>
      <c r="I202" s="162"/>
      <c r="L202" s="158"/>
      <c r="M202" s="163"/>
      <c r="T202" s="164"/>
      <c r="AT202" s="159" t="s">
        <v>197</v>
      </c>
      <c r="AU202" s="159" t="s">
        <v>78</v>
      </c>
      <c r="AV202" s="13" t="s">
        <v>191</v>
      </c>
      <c r="AW202" s="13" t="s">
        <v>31</v>
      </c>
      <c r="AX202" s="13" t="s">
        <v>76</v>
      </c>
      <c r="AY202" s="159" t="s">
        <v>184</v>
      </c>
    </row>
    <row r="203" spans="2:65" s="11" customFormat="1" ht="20.85" customHeight="1">
      <c r="B203" s="120"/>
      <c r="D203" s="121" t="s">
        <v>68</v>
      </c>
      <c r="E203" s="130" t="s">
        <v>967</v>
      </c>
      <c r="F203" s="130" t="s">
        <v>1952</v>
      </c>
      <c r="I203" s="123"/>
      <c r="J203" s="131">
        <f>BK203</f>
        <v>0</v>
      </c>
      <c r="L203" s="120"/>
      <c r="M203" s="125"/>
      <c r="P203" s="126">
        <v>0</v>
      </c>
      <c r="R203" s="126">
        <v>0</v>
      </c>
      <c r="T203" s="127">
        <v>0</v>
      </c>
      <c r="AR203" s="121" t="s">
        <v>76</v>
      </c>
      <c r="AT203" s="128" t="s">
        <v>68</v>
      </c>
      <c r="AU203" s="128" t="s">
        <v>78</v>
      </c>
      <c r="AY203" s="121" t="s">
        <v>184</v>
      </c>
      <c r="BK203" s="129">
        <v>0</v>
      </c>
    </row>
    <row r="204" spans="2:65" s="11" customFormat="1" ht="22.9" customHeight="1">
      <c r="B204" s="120"/>
      <c r="D204" s="121" t="s">
        <v>68</v>
      </c>
      <c r="E204" s="130" t="s">
        <v>1953</v>
      </c>
      <c r="F204" s="130" t="s">
        <v>1954</v>
      </c>
      <c r="I204" s="123"/>
      <c r="J204" s="131">
        <f>BK204</f>
        <v>0</v>
      </c>
      <c r="L204" s="120"/>
      <c r="M204" s="125"/>
      <c r="P204" s="126">
        <f>SUM(P205:P222)</f>
        <v>0</v>
      </c>
      <c r="R204" s="126">
        <f>SUM(R205:R222)</f>
        <v>0</v>
      </c>
      <c r="T204" s="127">
        <f>SUM(T205:T222)</f>
        <v>0</v>
      </c>
      <c r="AR204" s="121" t="s">
        <v>76</v>
      </c>
      <c r="AT204" s="128" t="s">
        <v>68</v>
      </c>
      <c r="AU204" s="128" t="s">
        <v>76</v>
      </c>
      <c r="AY204" s="121" t="s">
        <v>184</v>
      </c>
      <c r="BK204" s="129">
        <f>SUM(BK205:BK222)</f>
        <v>0</v>
      </c>
    </row>
    <row r="205" spans="2:65" s="1" customFormat="1" ht="24.2" customHeight="1">
      <c r="B205" s="33"/>
      <c r="C205" s="132" t="s">
        <v>358</v>
      </c>
      <c r="D205" s="132" t="s">
        <v>186</v>
      </c>
      <c r="E205" s="133" t="s">
        <v>1955</v>
      </c>
      <c r="F205" s="134" t="s">
        <v>1956</v>
      </c>
      <c r="G205" s="135" t="s">
        <v>313</v>
      </c>
      <c r="H205" s="136">
        <v>184.02500000000001</v>
      </c>
      <c r="I205" s="137"/>
      <c r="J205" s="138">
        <f>ROUND(I205*H205,2)</f>
        <v>0</v>
      </c>
      <c r="K205" s="134" t="s">
        <v>190</v>
      </c>
      <c r="L205" s="33"/>
      <c r="M205" s="139" t="s">
        <v>19</v>
      </c>
      <c r="N205" s="140" t="s">
        <v>40</v>
      </c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AR205" s="143" t="s">
        <v>191</v>
      </c>
      <c r="AT205" s="143" t="s">
        <v>186</v>
      </c>
      <c r="AU205" s="143" t="s">
        <v>78</v>
      </c>
      <c r="AY205" s="18" t="s">
        <v>184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76</v>
      </c>
      <c r="BK205" s="144">
        <f>ROUND(I205*H205,2)</f>
        <v>0</v>
      </c>
      <c r="BL205" s="18" t="s">
        <v>191</v>
      </c>
      <c r="BM205" s="143" t="s">
        <v>1957</v>
      </c>
    </row>
    <row r="206" spans="2:65" s="1" customFormat="1" ht="19.5">
      <c r="B206" s="33"/>
      <c r="D206" s="145" t="s">
        <v>193</v>
      </c>
      <c r="F206" s="146" t="s">
        <v>1958</v>
      </c>
      <c r="I206" s="147"/>
      <c r="L206" s="33"/>
      <c r="M206" s="148"/>
      <c r="T206" s="54"/>
      <c r="AT206" s="18" t="s">
        <v>193</v>
      </c>
      <c r="AU206" s="18" t="s">
        <v>78</v>
      </c>
    </row>
    <row r="207" spans="2:65" s="1" customFormat="1">
      <c r="B207" s="33"/>
      <c r="D207" s="149" t="s">
        <v>195</v>
      </c>
      <c r="F207" s="150" t="s">
        <v>1959</v>
      </c>
      <c r="I207" s="147"/>
      <c r="L207" s="33"/>
      <c r="M207" s="148"/>
      <c r="T207" s="54"/>
      <c r="AT207" s="18" t="s">
        <v>195</v>
      </c>
      <c r="AU207" s="18" t="s">
        <v>78</v>
      </c>
    </row>
    <row r="208" spans="2:65" s="1" customFormat="1" ht="24.2" customHeight="1">
      <c r="B208" s="33"/>
      <c r="C208" s="132" t="s">
        <v>365</v>
      </c>
      <c r="D208" s="132" t="s">
        <v>186</v>
      </c>
      <c r="E208" s="133" t="s">
        <v>1960</v>
      </c>
      <c r="F208" s="134" t="s">
        <v>1961</v>
      </c>
      <c r="G208" s="135" t="s">
        <v>313</v>
      </c>
      <c r="H208" s="136">
        <v>4416.6000000000004</v>
      </c>
      <c r="I208" s="137"/>
      <c r="J208" s="138">
        <f>ROUND(I208*H208,2)</f>
        <v>0</v>
      </c>
      <c r="K208" s="134" t="s">
        <v>190</v>
      </c>
      <c r="L208" s="33"/>
      <c r="M208" s="139" t="s">
        <v>19</v>
      </c>
      <c r="N208" s="140" t="s">
        <v>40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191</v>
      </c>
      <c r="AT208" s="143" t="s">
        <v>186</v>
      </c>
      <c r="AU208" s="143" t="s">
        <v>78</v>
      </c>
      <c r="AY208" s="18" t="s">
        <v>184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76</v>
      </c>
      <c r="BK208" s="144">
        <f>ROUND(I208*H208,2)</f>
        <v>0</v>
      </c>
      <c r="BL208" s="18" t="s">
        <v>191</v>
      </c>
      <c r="BM208" s="143" t="s">
        <v>1962</v>
      </c>
    </row>
    <row r="209" spans="2:65" s="1" customFormat="1" ht="19.5">
      <c r="B209" s="33"/>
      <c r="D209" s="145" t="s">
        <v>193</v>
      </c>
      <c r="F209" s="146" t="s">
        <v>1963</v>
      </c>
      <c r="I209" s="147"/>
      <c r="L209" s="33"/>
      <c r="M209" s="148"/>
      <c r="T209" s="54"/>
      <c r="AT209" s="18" t="s">
        <v>193</v>
      </c>
      <c r="AU209" s="18" t="s">
        <v>78</v>
      </c>
    </row>
    <row r="210" spans="2:65" s="1" customFormat="1">
      <c r="B210" s="33"/>
      <c r="D210" s="149" t="s">
        <v>195</v>
      </c>
      <c r="F210" s="150" t="s">
        <v>1964</v>
      </c>
      <c r="I210" s="147"/>
      <c r="L210" s="33"/>
      <c r="M210" s="148"/>
      <c r="T210" s="54"/>
      <c r="AT210" s="18" t="s">
        <v>195</v>
      </c>
      <c r="AU210" s="18" t="s">
        <v>78</v>
      </c>
    </row>
    <row r="211" spans="2:65" s="12" customFormat="1">
      <c r="B211" s="151"/>
      <c r="D211" s="145" t="s">
        <v>197</v>
      </c>
      <c r="F211" s="153" t="s">
        <v>1965</v>
      </c>
      <c r="H211" s="154">
        <v>4416.6000000000004</v>
      </c>
      <c r="I211" s="155"/>
      <c r="L211" s="151"/>
      <c r="M211" s="156"/>
      <c r="T211" s="157"/>
      <c r="AT211" s="152" t="s">
        <v>197</v>
      </c>
      <c r="AU211" s="152" t="s">
        <v>78</v>
      </c>
      <c r="AV211" s="12" t="s">
        <v>78</v>
      </c>
      <c r="AW211" s="12" t="s">
        <v>4</v>
      </c>
      <c r="AX211" s="12" t="s">
        <v>76</v>
      </c>
      <c r="AY211" s="152" t="s">
        <v>184</v>
      </c>
    </row>
    <row r="212" spans="2:65" s="1" customFormat="1" ht="33" customHeight="1">
      <c r="B212" s="33"/>
      <c r="C212" s="132" t="s">
        <v>372</v>
      </c>
      <c r="D212" s="132" t="s">
        <v>186</v>
      </c>
      <c r="E212" s="133" t="s">
        <v>1966</v>
      </c>
      <c r="F212" s="134" t="s">
        <v>1967</v>
      </c>
      <c r="G212" s="135" t="s">
        <v>313</v>
      </c>
      <c r="H212" s="136">
        <v>8.82</v>
      </c>
      <c r="I212" s="137"/>
      <c r="J212" s="138">
        <f>ROUND(I212*H212,2)</f>
        <v>0</v>
      </c>
      <c r="K212" s="134" t="s">
        <v>190</v>
      </c>
      <c r="L212" s="33"/>
      <c r="M212" s="139" t="s">
        <v>19</v>
      </c>
      <c r="N212" s="140" t="s">
        <v>40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191</v>
      </c>
      <c r="AT212" s="143" t="s">
        <v>186</v>
      </c>
      <c r="AU212" s="143" t="s">
        <v>78</v>
      </c>
      <c r="AY212" s="18" t="s">
        <v>184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76</v>
      </c>
      <c r="BK212" s="144">
        <f>ROUND(I212*H212,2)</f>
        <v>0</v>
      </c>
      <c r="BL212" s="18" t="s">
        <v>191</v>
      </c>
      <c r="BM212" s="143" t="s">
        <v>1968</v>
      </c>
    </row>
    <row r="213" spans="2:65" s="1" customFormat="1" ht="29.25">
      <c r="B213" s="33"/>
      <c r="D213" s="145" t="s">
        <v>193</v>
      </c>
      <c r="F213" s="146" t="s">
        <v>1969</v>
      </c>
      <c r="I213" s="147"/>
      <c r="L213" s="33"/>
      <c r="M213" s="148"/>
      <c r="T213" s="54"/>
      <c r="AT213" s="18" t="s">
        <v>193</v>
      </c>
      <c r="AU213" s="18" t="s">
        <v>78</v>
      </c>
    </row>
    <row r="214" spans="2:65" s="1" customFormat="1">
      <c r="B214" s="33"/>
      <c r="D214" s="149" t="s">
        <v>195</v>
      </c>
      <c r="F214" s="150" t="s">
        <v>1970</v>
      </c>
      <c r="I214" s="147"/>
      <c r="L214" s="33"/>
      <c r="M214" s="148"/>
      <c r="T214" s="54"/>
      <c r="AT214" s="18" t="s">
        <v>195</v>
      </c>
      <c r="AU214" s="18" t="s">
        <v>78</v>
      </c>
    </row>
    <row r="215" spans="2:65" s="12" customFormat="1">
      <c r="B215" s="151"/>
      <c r="D215" s="145" t="s">
        <v>197</v>
      </c>
      <c r="E215" s="152" t="s">
        <v>19</v>
      </c>
      <c r="F215" s="153" t="s">
        <v>1971</v>
      </c>
      <c r="H215" s="154">
        <v>14.7</v>
      </c>
      <c r="I215" s="155"/>
      <c r="L215" s="151"/>
      <c r="M215" s="156"/>
      <c r="T215" s="157"/>
      <c r="AT215" s="152" t="s">
        <v>197</v>
      </c>
      <c r="AU215" s="152" t="s">
        <v>78</v>
      </c>
      <c r="AV215" s="12" t="s">
        <v>78</v>
      </c>
      <c r="AW215" s="12" t="s">
        <v>31</v>
      </c>
      <c r="AX215" s="12" t="s">
        <v>76</v>
      </c>
      <c r="AY215" s="152" t="s">
        <v>184</v>
      </c>
    </row>
    <row r="216" spans="2:65" s="12" customFormat="1">
      <c r="B216" s="151"/>
      <c r="D216" s="145" t="s">
        <v>197</v>
      </c>
      <c r="F216" s="153" t="s">
        <v>1972</v>
      </c>
      <c r="H216" s="154">
        <v>8.82</v>
      </c>
      <c r="I216" s="155"/>
      <c r="L216" s="151"/>
      <c r="M216" s="156"/>
      <c r="T216" s="157"/>
      <c r="AT216" s="152" t="s">
        <v>197</v>
      </c>
      <c r="AU216" s="152" t="s">
        <v>78</v>
      </c>
      <c r="AV216" s="12" t="s">
        <v>78</v>
      </c>
      <c r="AW216" s="12" t="s">
        <v>4</v>
      </c>
      <c r="AX216" s="12" t="s">
        <v>76</v>
      </c>
      <c r="AY216" s="152" t="s">
        <v>184</v>
      </c>
    </row>
    <row r="217" spans="2:65" s="1" customFormat="1" ht="33" customHeight="1">
      <c r="B217" s="33"/>
      <c r="C217" s="132" t="s">
        <v>379</v>
      </c>
      <c r="D217" s="132" t="s">
        <v>186</v>
      </c>
      <c r="E217" s="133" t="s">
        <v>1973</v>
      </c>
      <c r="F217" s="134" t="s">
        <v>1974</v>
      </c>
      <c r="G217" s="135" t="s">
        <v>313</v>
      </c>
      <c r="H217" s="136">
        <v>184.02500000000001</v>
      </c>
      <c r="I217" s="137"/>
      <c r="J217" s="138">
        <f>ROUND(I217*H217,2)</f>
        <v>0</v>
      </c>
      <c r="K217" s="134" t="s">
        <v>190</v>
      </c>
      <c r="L217" s="33"/>
      <c r="M217" s="139" t="s">
        <v>19</v>
      </c>
      <c r="N217" s="140" t="s">
        <v>40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191</v>
      </c>
      <c r="AT217" s="143" t="s">
        <v>186</v>
      </c>
      <c r="AU217" s="143" t="s">
        <v>78</v>
      </c>
      <c r="AY217" s="18" t="s">
        <v>184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76</v>
      </c>
      <c r="BK217" s="144">
        <f>ROUND(I217*H217,2)</f>
        <v>0</v>
      </c>
      <c r="BL217" s="18" t="s">
        <v>191</v>
      </c>
      <c r="BM217" s="143" t="s">
        <v>1975</v>
      </c>
    </row>
    <row r="218" spans="2:65" s="1" customFormat="1" ht="39">
      <c r="B218" s="33"/>
      <c r="D218" s="145" t="s">
        <v>193</v>
      </c>
      <c r="F218" s="146" t="s">
        <v>1976</v>
      </c>
      <c r="I218" s="147"/>
      <c r="L218" s="33"/>
      <c r="M218" s="148"/>
      <c r="T218" s="54"/>
      <c r="AT218" s="18" t="s">
        <v>193</v>
      </c>
      <c r="AU218" s="18" t="s">
        <v>78</v>
      </c>
    </row>
    <row r="219" spans="2:65" s="1" customFormat="1">
      <c r="B219" s="33"/>
      <c r="D219" s="149" t="s">
        <v>195</v>
      </c>
      <c r="F219" s="150" t="s">
        <v>1977</v>
      </c>
      <c r="I219" s="147"/>
      <c r="L219" s="33"/>
      <c r="M219" s="148"/>
      <c r="T219" s="54"/>
      <c r="AT219" s="18" t="s">
        <v>195</v>
      </c>
      <c r="AU219" s="18" t="s">
        <v>78</v>
      </c>
    </row>
    <row r="220" spans="2:65" s="1" customFormat="1" ht="33" customHeight="1">
      <c r="B220" s="33"/>
      <c r="C220" s="132" t="s">
        <v>386</v>
      </c>
      <c r="D220" s="132" t="s">
        <v>186</v>
      </c>
      <c r="E220" s="133" t="s">
        <v>1978</v>
      </c>
      <c r="F220" s="134" t="s">
        <v>1979</v>
      </c>
      <c r="G220" s="135" t="s">
        <v>313</v>
      </c>
      <c r="H220" s="136">
        <v>184.02500000000001</v>
      </c>
      <c r="I220" s="137"/>
      <c r="J220" s="138">
        <f>ROUND(I220*H220,2)</f>
        <v>0</v>
      </c>
      <c r="K220" s="134" t="s">
        <v>190</v>
      </c>
      <c r="L220" s="33"/>
      <c r="M220" s="139" t="s">
        <v>19</v>
      </c>
      <c r="N220" s="140" t="s">
        <v>40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191</v>
      </c>
      <c r="AT220" s="143" t="s">
        <v>186</v>
      </c>
      <c r="AU220" s="143" t="s">
        <v>78</v>
      </c>
      <c r="AY220" s="18" t="s">
        <v>184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76</v>
      </c>
      <c r="BK220" s="144">
        <f>ROUND(I220*H220,2)</f>
        <v>0</v>
      </c>
      <c r="BL220" s="18" t="s">
        <v>191</v>
      </c>
      <c r="BM220" s="143" t="s">
        <v>1980</v>
      </c>
    </row>
    <row r="221" spans="2:65" s="1" customFormat="1" ht="29.25">
      <c r="B221" s="33"/>
      <c r="D221" s="145" t="s">
        <v>193</v>
      </c>
      <c r="F221" s="146" t="s">
        <v>1981</v>
      </c>
      <c r="I221" s="147"/>
      <c r="L221" s="33"/>
      <c r="M221" s="148"/>
      <c r="T221" s="54"/>
      <c r="AT221" s="18" t="s">
        <v>193</v>
      </c>
      <c r="AU221" s="18" t="s">
        <v>78</v>
      </c>
    </row>
    <row r="222" spans="2:65" s="1" customFormat="1">
      <c r="B222" s="33"/>
      <c r="D222" s="149" t="s">
        <v>195</v>
      </c>
      <c r="F222" s="150" t="s">
        <v>1982</v>
      </c>
      <c r="I222" s="147"/>
      <c r="L222" s="33"/>
      <c r="M222" s="192"/>
      <c r="N222" s="193"/>
      <c r="O222" s="193"/>
      <c r="P222" s="193"/>
      <c r="Q222" s="193"/>
      <c r="R222" s="193"/>
      <c r="S222" s="193"/>
      <c r="T222" s="194"/>
      <c r="AT222" s="18" t="s">
        <v>195</v>
      </c>
      <c r="AU222" s="18" t="s">
        <v>78</v>
      </c>
    </row>
    <row r="223" spans="2:65" s="1" customFormat="1" ht="6.95" customHeight="1">
      <c r="B223" s="42"/>
      <c r="C223" s="43"/>
      <c r="D223" s="43"/>
      <c r="E223" s="43"/>
      <c r="F223" s="43"/>
      <c r="G223" s="43"/>
      <c r="H223" s="43"/>
      <c r="I223" s="43"/>
      <c r="J223" s="43"/>
      <c r="K223" s="43"/>
      <c r="L223" s="33"/>
    </row>
  </sheetData>
  <sheetProtection algorithmName="SHA-512" hashValue="seuFRflBjIcydugRYAKSiaWkHr2YsSNG4r1cv41oHUIKHng37OZ5n+6iVLM2H+gRV7WFKacP/6BzDFtvdKeO1A==" saltValue="UjaS6vArSFNvkE7InvWMOJbynRAexRdxsjryb8MOEoVAyjhIZ8b37fg3+it5OLMnqqn9x8FyaMker897WolDsg==" spinCount="100000" sheet="1" objects="1" scenarios="1" formatColumns="0" formatRows="0" autoFilter="0"/>
  <autoFilter ref="C88:K222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 xr:uid="{00000000-0004-0000-0200-000000000000}"/>
    <hyperlink ref="F99" r:id="rId2" xr:uid="{00000000-0004-0000-0200-000001000000}"/>
    <hyperlink ref="F103" r:id="rId3" xr:uid="{00000000-0004-0000-0200-000002000000}"/>
    <hyperlink ref="F107" r:id="rId4" xr:uid="{00000000-0004-0000-0200-000003000000}"/>
    <hyperlink ref="F111" r:id="rId5" xr:uid="{00000000-0004-0000-0200-000004000000}"/>
    <hyperlink ref="F117" r:id="rId6" xr:uid="{00000000-0004-0000-0200-000005000000}"/>
    <hyperlink ref="F121" r:id="rId7" xr:uid="{00000000-0004-0000-0200-000006000000}"/>
    <hyperlink ref="F125" r:id="rId8" xr:uid="{00000000-0004-0000-0200-000007000000}"/>
    <hyperlink ref="F128" r:id="rId9" xr:uid="{00000000-0004-0000-0200-000008000000}"/>
    <hyperlink ref="F131" r:id="rId10" xr:uid="{00000000-0004-0000-0200-000009000000}"/>
    <hyperlink ref="F136" r:id="rId11" xr:uid="{00000000-0004-0000-0200-00000A000000}"/>
    <hyperlink ref="F141" r:id="rId12" xr:uid="{00000000-0004-0000-0200-00000B000000}"/>
    <hyperlink ref="F147" r:id="rId13" xr:uid="{00000000-0004-0000-0200-00000C000000}"/>
    <hyperlink ref="F155" r:id="rId14" xr:uid="{00000000-0004-0000-0200-00000D000000}"/>
    <hyperlink ref="F161" r:id="rId15" xr:uid="{00000000-0004-0000-0200-00000E000000}"/>
    <hyperlink ref="F165" r:id="rId16" xr:uid="{00000000-0004-0000-0200-00000F000000}"/>
    <hyperlink ref="F169" r:id="rId17" xr:uid="{00000000-0004-0000-0200-000010000000}"/>
    <hyperlink ref="F173" r:id="rId18" xr:uid="{00000000-0004-0000-0200-000011000000}"/>
    <hyperlink ref="F180" r:id="rId19" xr:uid="{00000000-0004-0000-0200-000012000000}"/>
    <hyperlink ref="F184" r:id="rId20" xr:uid="{00000000-0004-0000-0200-000013000000}"/>
    <hyperlink ref="F191" r:id="rId21" xr:uid="{00000000-0004-0000-0200-000014000000}"/>
    <hyperlink ref="F197" r:id="rId22" xr:uid="{00000000-0004-0000-0200-000015000000}"/>
    <hyperlink ref="F207" r:id="rId23" xr:uid="{00000000-0004-0000-0200-000016000000}"/>
    <hyperlink ref="F210" r:id="rId24" xr:uid="{00000000-0004-0000-0200-000017000000}"/>
    <hyperlink ref="F214" r:id="rId25" xr:uid="{00000000-0004-0000-0200-000018000000}"/>
    <hyperlink ref="F219" r:id="rId26" xr:uid="{00000000-0004-0000-0200-000019000000}"/>
    <hyperlink ref="F222" r:id="rId27" xr:uid="{00000000-0004-0000-0200-00001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00"/>
  <sheetViews>
    <sheetView showGridLines="0" tabSelected="1" topLeftCell="A61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89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1983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ROUND(J92,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ROUND((SUM(BE92:BE199)),  2)</f>
        <v>0</v>
      </c>
      <c r="I35" s="94">
        <v>0.21</v>
      </c>
      <c r="J35" s="84">
        <f>ROUND(((SUM(BE92:BE199))*I35),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ROUND((SUM(BF92:BF199)),  2)</f>
        <v>0</v>
      </c>
      <c r="I36" s="94">
        <v>0.15</v>
      </c>
      <c r="J36" s="84">
        <f>ROUND(((SUM(BF92:BF199))*I36),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ROUND((SUM(BG92:BG199)),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ROUND((SUM(BH92:BH199)),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ROUND((SUM(BI92:BI199)),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D.2.2.a.3 - Zdravotechnika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J92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140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9" customFormat="1" ht="19.899999999999999" customHeight="1">
      <c r="B65" s="108"/>
      <c r="D65" s="109" t="s">
        <v>141</v>
      </c>
      <c r="E65" s="110"/>
      <c r="F65" s="110"/>
      <c r="G65" s="110"/>
      <c r="H65" s="110"/>
      <c r="I65" s="110"/>
      <c r="J65" s="111">
        <f>J94</f>
        <v>0</v>
      </c>
      <c r="L65" s="108"/>
    </row>
    <row r="66" spans="2:12" s="9" customFormat="1" ht="19.899999999999999" customHeight="1">
      <c r="B66" s="108"/>
      <c r="D66" s="109" t="s">
        <v>151</v>
      </c>
      <c r="E66" s="110"/>
      <c r="F66" s="110"/>
      <c r="G66" s="110"/>
      <c r="H66" s="110"/>
      <c r="I66" s="110"/>
      <c r="J66" s="111">
        <f>J127</f>
        <v>0</v>
      </c>
      <c r="L66" s="108"/>
    </row>
    <row r="67" spans="2:12" s="9" customFormat="1" ht="19.899999999999999" customHeight="1">
      <c r="B67" s="108"/>
      <c r="D67" s="109" t="s">
        <v>1984</v>
      </c>
      <c r="E67" s="110"/>
      <c r="F67" s="110"/>
      <c r="G67" s="110"/>
      <c r="H67" s="110"/>
      <c r="I67" s="110"/>
      <c r="J67" s="111">
        <f>J128</f>
        <v>0</v>
      </c>
      <c r="L67" s="108"/>
    </row>
    <row r="68" spans="2:12" s="9" customFormat="1" ht="19.899999999999999" customHeight="1">
      <c r="B68" s="108"/>
      <c r="D68" s="109" t="s">
        <v>1807</v>
      </c>
      <c r="E68" s="110"/>
      <c r="F68" s="110"/>
      <c r="G68" s="110"/>
      <c r="H68" s="110"/>
      <c r="I68" s="110"/>
      <c r="J68" s="111">
        <f>J138</f>
        <v>0</v>
      </c>
      <c r="L68" s="108"/>
    </row>
    <row r="69" spans="2:12" s="8" customFormat="1" ht="24.95" customHeight="1">
      <c r="B69" s="104"/>
      <c r="D69" s="105" t="s">
        <v>1985</v>
      </c>
      <c r="E69" s="106"/>
      <c r="F69" s="106"/>
      <c r="G69" s="106"/>
      <c r="H69" s="106"/>
      <c r="I69" s="106"/>
      <c r="J69" s="107">
        <f>J160</f>
        <v>0</v>
      </c>
      <c r="L69" s="104"/>
    </row>
    <row r="70" spans="2:12" s="9" customFormat="1" ht="19.899999999999999" customHeight="1">
      <c r="B70" s="108"/>
      <c r="D70" s="109" t="s">
        <v>1986</v>
      </c>
      <c r="E70" s="110"/>
      <c r="F70" s="110"/>
      <c r="G70" s="110"/>
      <c r="H70" s="110"/>
      <c r="I70" s="110"/>
      <c r="J70" s="111">
        <f>J161</f>
        <v>0</v>
      </c>
      <c r="L70" s="108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169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23" t="str">
        <f>E7</f>
        <v>Parkovací hala HZS JPO Havlíčkův Brod</v>
      </c>
      <c r="F80" s="324"/>
      <c r="G80" s="324"/>
      <c r="H80" s="324"/>
      <c r="L80" s="33"/>
    </row>
    <row r="81" spans="2:65" ht="12" customHeight="1">
      <c r="B81" s="21"/>
      <c r="C81" s="28" t="s">
        <v>132</v>
      </c>
      <c r="L81" s="21"/>
    </row>
    <row r="82" spans="2:65" s="1" customFormat="1" ht="16.5" customHeight="1">
      <c r="B82" s="33"/>
      <c r="E82" s="323" t="s">
        <v>133</v>
      </c>
      <c r="F82" s="322"/>
      <c r="G82" s="322"/>
      <c r="H82" s="322"/>
      <c r="L82" s="33"/>
    </row>
    <row r="83" spans="2:65" s="1" customFormat="1" ht="12" customHeight="1">
      <c r="B83" s="33"/>
      <c r="C83" s="28" t="s">
        <v>134</v>
      </c>
      <c r="L83" s="33"/>
    </row>
    <row r="84" spans="2:65" s="1" customFormat="1" ht="16.5" customHeight="1">
      <c r="B84" s="33"/>
      <c r="E84" s="318" t="str">
        <f>E11</f>
        <v>D.2.2.a.3 - Zdravotechnika</v>
      </c>
      <c r="F84" s="322"/>
      <c r="G84" s="322"/>
      <c r="H84" s="322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8" t="s">
        <v>21</v>
      </c>
      <c r="F86" s="26" t="str">
        <f>F14</f>
        <v xml:space="preserve"> </v>
      </c>
      <c r="I86" s="28" t="s">
        <v>23</v>
      </c>
      <c r="J86" s="50" t="str">
        <f>IF(J14="","",J14)</f>
        <v>11. 5. 2020</v>
      </c>
      <c r="L86" s="33"/>
    </row>
    <row r="87" spans="2:65" s="1" customFormat="1" ht="6.95" customHeight="1">
      <c r="B87" s="33"/>
      <c r="L87" s="33"/>
    </row>
    <row r="88" spans="2:65" s="1" customFormat="1" ht="15.2" customHeight="1">
      <c r="B88" s="33"/>
      <c r="C88" s="28" t="s">
        <v>25</v>
      </c>
      <c r="F88" s="26" t="str">
        <f>E17</f>
        <v xml:space="preserve"> </v>
      </c>
      <c r="I88" s="28" t="s">
        <v>30</v>
      </c>
      <c r="J88" s="31" t="str">
        <f>E23</f>
        <v xml:space="preserve"> </v>
      </c>
      <c r="L88" s="33"/>
    </row>
    <row r="89" spans="2:65" s="1" customFormat="1" ht="15.2" customHeight="1">
      <c r="B89" s="33"/>
      <c r="C89" s="28" t="s">
        <v>28</v>
      </c>
      <c r="F89" s="26" t="str">
        <f>IF(E20="","",E20)</f>
        <v>Vyplň údaj</v>
      </c>
      <c r="I89" s="28" t="s">
        <v>32</v>
      </c>
      <c r="J89" s="31" t="str">
        <f>E26</f>
        <v xml:space="preserve"> 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170</v>
      </c>
      <c r="D91" s="114" t="s">
        <v>54</v>
      </c>
      <c r="E91" s="114" t="s">
        <v>50</v>
      </c>
      <c r="F91" s="114" t="s">
        <v>51</v>
      </c>
      <c r="G91" s="114" t="s">
        <v>171</v>
      </c>
      <c r="H91" s="114" t="s">
        <v>172</v>
      </c>
      <c r="I91" s="114" t="s">
        <v>173</v>
      </c>
      <c r="J91" s="114" t="s">
        <v>138</v>
      </c>
      <c r="K91" s="115" t="s">
        <v>174</v>
      </c>
      <c r="L91" s="112"/>
      <c r="M91" s="57" t="s">
        <v>19</v>
      </c>
      <c r="N91" s="58" t="s">
        <v>39</v>
      </c>
      <c r="O91" s="58" t="s">
        <v>175</v>
      </c>
      <c r="P91" s="58" t="s">
        <v>176</v>
      </c>
      <c r="Q91" s="58" t="s">
        <v>177</v>
      </c>
      <c r="R91" s="58" t="s">
        <v>178</v>
      </c>
      <c r="S91" s="58" t="s">
        <v>179</v>
      </c>
      <c r="T91" s="59" t="s">
        <v>180</v>
      </c>
    </row>
    <row r="92" spans="2:65" s="1" customFormat="1" ht="22.9" customHeight="1">
      <c r="B92" s="33"/>
      <c r="C92" s="62" t="s">
        <v>181</v>
      </c>
      <c r="J92" s="116">
        <f>BK92</f>
        <v>0</v>
      </c>
      <c r="L92" s="33"/>
      <c r="M92" s="60"/>
      <c r="N92" s="51"/>
      <c r="O92" s="51"/>
      <c r="P92" s="117">
        <f>P93+P160</f>
        <v>0</v>
      </c>
      <c r="Q92" s="51"/>
      <c r="R92" s="117">
        <f>R93+R160</f>
        <v>1.278362</v>
      </c>
      <c r="S92" s="51"/>
      <c r="T92" s="118">
        <f>T93+T160</f>
        <v>0.21590000000000001</v>
      </c>
      <c r="AT92" s="18" t="s">
        <v>68</v>
      </c>
      <c r="AU92" s="18" t="s">
        <v>139</v>
      </c>
      <c r="BK92" s="119">
        <f>BK93+BK160</f>
        <v>0</v>
      </c>
    </row>
    <row r="93" spans="2:65" s="11" customFormat="1" ht="25.9" customHeight="1">
      <c r="B93" s="120"/>
      <c r="D93" s="121" t="s">
        <v>68</v>
      </c>
      <c r="E93" s="122" t="s">
        <v>182</v>
      </c>
      <c r="F93" s="122" t="s">
        <v>183</v>
      </c>
      <c r="I93" s="123"/>
      <c r="J93" s="124">
        <f>BK93</f>
        <v>0</v>
      </c>
      <c r="L93" s="120"/>
      <c r="M93" s="125"/>
      <c r="P93" s="126">
        <f>P94+P127+P128+P138</f>
        <v>0</v>
      </c>
      <c r="R93" s="126">
        <f>R94+R127+R128+R138</f>
        <v>1.2669999999999999</v>
      </c>
      <c r="T93" s="127">
        <f>T94+T127+T128+T138</f>
        <v>0.21590000000000001</v>
      </c>
      <c r="AR93" s="121" t="s">
        <v>76</v>
      </c>
      <c r="AT93" s="128" t="s">
        <v>68</v>
      </c>
      <c r="AU93" s="128" t="s">
        <v>69</v>
      </c>
      <c r="AY93" s="121" t="s">
        <v>184</v>
      </c>
      <c r="BK93" s="129">
        <f>BK94+BK127+BK128+BK138</f>
        <v>0</v>
      </c>
    </row>
    <row r="94" spans="2:65" s="11" customFormat="1" ht="22.9" customHeight="1">
      <c r="B94" s="120"/>
      <c r="D94" s="121" t="s">
        <v>68</v>
      </c>
      <c r="E94" s="130" t="s">
        <v>76</v>
      </c>
      <c r="F94" s="130" t="s">
        <v>185</v>
      </c>
      <c r="I94" s="123"/>
      <c r="J94" s="131">
        <f>BK94</f>
        <v>0</v>
      </c>
      <c r="L94" s="120"/>
      <c r="M94" s="125"/>
      <c r="P94" s="126">
        <f>SUM(P95:P126)</f>
        <v>0</v>
      </c>
      <c r="R94" s="126">
        <f>SUM(R95:R126)</f>
        <v>1.2669999999999999</v>
      </c>
      <c r="T94" s="127">
        <f>SUM(T95:T126)</f>
        <v>0</v>
      </c>
      <c r="AR94" s="121" t="s">
        <v>76</v>
      </c>
      <c r="AT94" s="128" t="s">
        <v>68</v>
      </c>
      <c r="AU94" s="128" t="s">
        <v>76</v>
      </c>
      <c r="AY94" s="121" t="s">
        <v>184</v>
      </c>
      <c r="BK94" s="129">
        <f>SUM(BK95:BK126)</f>
        <v>0</v>
      </c>
    </row>
    <row r="95" spans="2:65" s="1" customFormat="1" ht="33" customHeight="1">
      <c r="B95" s="33"/>
      <c r="C95" s="132" t="s">
        <v>76</v>
      </c>
      <c r="D95" s="132" t="s">
        <v>186</v>
      </c>
      <c r="E95" s="133" t="s">
        <v>219</v>
      </c>
      <c r="F95" s="134" t="s">
        <v>220</v>
      </c>
      <c r="G95" s="135" t="s">
        <v>189</v>
      </c>
      <c r="H95" s="136">
        <v>0.35199999999999998</v>
      </c>
      <c r="I95" s="137"/>
      <c r="J95" s="138">
        <f>ROUND(I95*H95,2)</f>
        <v>0</v>
      </c>
      <c r="K95" s="134" t="s">
        <v>190</v>
      </c>
      <c r="L95" s="33"/>
      <c r="M95" s="139" t="s">
        <v>19</v>
      </c>
      <c r="N95" s="140" t="s">
        <v>40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191</v>
      </c>
      <c r="AT95" s="143" t="s">
        <v>186</v>
      </c>
      <c r="AU95" s="143" t="s">
        <v>78</v>
      </c>
      <c r="AY95" s="18" t="s">
        <v>184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76</v>
      </c>
      <c r="BK95" s="144">
        <f>ROUND(I95*H95,2)</f>
        <v>0</v>
      </c>
      <c r="BL95" s="18" t="s">
        <v>191</v>
      </c>
      <c r="BM95" s="143" t="s">
        <v>1987</v>
      </c>
    </row>
    <row r="96" spans="2:65" s="1" customFormat="1" ht="29.25">
      <c r="B96" s="33"/>
      <c r="D96" s="145" t="s">
        <v>193</v>
      </c>
      <c r="F96" s="146" t="s">
        <v>222</v>
      </c>
      <c r="I96" s="147"/>
      <c r="L96" s="33"/>
      <c r="M96" s="148"/>
      <c r="T96" s="54"/>
      <c r="AT96" s="18" t="s">
        <v>193</v>
      </c>
      <c r="AU96" s="18" t="s">
        <v>78</v>
      </c>
    </row>
    <row r="97" spans="2:65" s="1" customFormat="1">
      <c r="B97" s="33"/>
      <c r="D97" s="149" t="s">
        <v>195</v>
      </c>
      <c r="F97" s="150" t="s">
        <v>223</v>
      </c>
      <c r="I97" s="147"/>
      <c r="L97" s="33"/>
      <c r="M97" s="148"/>
      <c r="T97" s="54"/>
      <c r="AT97" s="18" t="s">
        <v>195</v>
      </c>
      <c r="AU97" s="18" t="s">
        <v>78</v>
      </c>
    </row>
    <row r="98" spans="2:65" s="12" customFormat="1">
      <c r="B98" s="151"/>
      <c r="D98" s="145" t="s">
        <v>197</v>
      </c>
      <c r="E98" s="152" t="s">
        <v>19</v>
      </c>
      <c r="F98" s="153" t="s">
        <v>1988</v>
      </c>
      <c r="H98" s="154">
        <v>0.35199999999999998</v>
      </c>
      <c r="I98" s="155"/>
      <c r="L98" s="151"/>
      <c r="M98" s="156"/>
      <c r="T98" s="157"/>
      <c r="AT98" s="152" t="s">
        <v>197</v>
      </c>
      <c r="AU98" s="152" t="s">
        <v>78</v>
      </c>
      <c r="AV98" s="12" t="s">
        <v>78</v>
      </c>
      <c r="AW98" s="12" t="s">
        <v>31</v>
      </c>
      <c r="AX98" s="12" t="s">
        <v>76</v>
      </c>
      <c r="AY98" s="152" t="s">
        <v>184</v>
      </c>
    </row>
    <row r="99" spans="2:65" s="1" customFormat="1" ht="33" customHeight="1">
      <c r="B99" s="33"/>
      <c r="C99" s="132" t="s">
        <v>78</v>
      </c>
      <c r="D99" s="132" t="s">
        <v>186</v>
      </c>
      <c r="E99" s="133" t="s">
        <v>226</v>
      </c>
      <c r="F99" s="134" t="s">
        <v>227</v>
      </c>
      <c r="G99" s="135" t="s">
        <v>189</v>
      </c>
      <c r="H99" s="136">
        <v>0.52800000000000002</v>
      </c>
      <c r="I99" s="137"/>
      <c r="J99" s="138">
        <f>ROUND(I99*H99,2)</f>
        <v>0</v>
      </c>
      <c r="K99" s="134" t="s">
        <v>190</v>
      </c>
      <c r="L99" s="33"/>
      <c r="M99" s="139" t="s">
        <v>19</v>
      </c>
      <c r="N99" s="140" t="s">
        <v>40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191</v>
      </c>
      <c r="AT99" s="143" t="s">
        <v>186</v>
      </c>
      <c r="AU99" s="143" t="s">
        <v>78</v>
      </c>
      <c r="AY99" s="18" t="s">
        <v>184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76</v>
      </c>
      <c r="BK99" s="144">
        <f>ROUND(I99*H99,2)</f>
        <v>0</v>
      </c>
      <c r="BL99" s="18" t="s">
        <v>191</v>
      </c>
      <c r="BM99" s="143" t="s">
        <v>1989</v>
      </c>
    </row>
    <row r="100" spans="2:65" s="1" customFormat="1" ht="29.25">
      <c r="B100" s="33"/>
      <c r="D100" s="145" t="s">
        <v>193</v>
      </c>
      <c r="F100" s="146" t="s">
        <v>229</v>
      </c>
      <c r="I100" s="147"/>
      <c r="L100" s="33"/>
      <c r="M100" s="148"/>
      <c r="T100" s="54"/>
      <c r="AT100" s="18" t="s">
        <v>193</v>
      </c>
      <c r="AU100" s="18" t="s">
        <v>78</v>
      </c>
    </row>
    <row r="101" spans="2:65" s="1" customFormat="1">
      <c r="B101" s="33"/>
      <c r="D101" s="149" t="s">
        <v>195</v>
      </c>
      <c r="F101" s="150" t="s">
        <v>230</v>
      </c>
      <c r="I101" s="147"/>
      <c r="L101" s="33"/>
      <c r="M101" s="148"/>
      <c r="T101" s="54"/>
      <c r="AT101" s="18" t="s">
        <v>195</v>
      </c>
      <c r="AU101" s="18" t="s">
        <v>78</v>
      </c>
    </row>
    <row r="102" spans="2:65" s="12" customFormat="1">
      <c r="B102" s="151"/>
      <c r="D102" s="145" t="s">
        <v>197</v>
      </c>
      <c r="E102" s="152" t="s">
        <v>19</v>
      </c>
      <c r="F102" s="153" t="s">
        <v>1990</v>
      </c>
      <c r="H102" s="154">
        <v>0.52800000000000002</v>
      </c>
      <c r="I102" s="155"/>
      <c r="L102" s="151"/>
      <c r="M102" s="156"/>
      <c r="T102" s="157"/>
      <c r="AT102" s="152" t="s">
        <v>197</v>
      </c>
      <c r="AU102" s="152" t="s">
        <v>78</v>
      </c>
      <c r="AV102" s="12" t="s">
        <v>78</v>
      </c>
      <c r="AW102" s="12" t="s">
        <v>31</v>
      </c>
      <c r="AX102" s="12" t="s">
        <v>76</v>
      </c>
      <c r="AY102" s="152" t="s">
        <v>184</v>
      </c>
    </row>
    <row r="103" spans="2:65" s="1" customFormat="1" ht="37.9" customHeight="1">
      <c r="B103" s="33"/>
      <c r="C103" s="132" t="s">
        <v>206</v>
      </c>
      <c r="D103" s="132" t="s">
        <v>186</v>
      </c>
      <c r="E103" s="133" t="s">
        <v>265</v>
      </c>
      <c r="F103" s="134" t="s">
        <v>266</v>
      </c>
      <c r="G103" s="135" t="s">
        <v>189</v>
      </c>
      <c r="H103" s="136">
        <v>0.88</v>
      </c>
      <c r="I103" s="137"/>
      <c r="J103" s="138">
        <f>ROUND(I103*H103,2)</f>
        <v>0</v>
      </c>
      <c r="K103" s="134" t="s">
        <v>190</v>
      </c>
      <c r="L103" s="33"/>
      <c r="M103" s="139" t="s">
        <v>19</v>
      </c>
      <c r="N103" s="140" t="s">
        <v>40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191</v>
      </c>
      <c r="AT103" s="143" t="s">
        <v>186</v>
      </c>
      <c r="AU103" s="143" t="s">
        <v>78</v>
      </c>
      <c r="AY103" s="18" t="s">
        <v>184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76</v>
      </c>
      <c r="BK103" s="144">
        <f>ROUND(I103*H103,2)</f>
        <v>0</v>
      </c>
      <c r="BL103" s="18" t="s">
        <v>191</v>
      </c>
      <c r="BM103" s="143" t="s">
        <v>1991</v>
      </c>
    </row>
    <row r="104" spans="2:65" s="1" customFormat="1" ht="39">
      <c r="B104" s="33"/>
      <c r="D104" s="145" t="s">
        <v>193</v>
      </c>
      <c r="F104" s="146" t="s">
        <v>268</v>
      </c>
      <c r="I104" s="147"/>
      <c r="L104" s="33"/>
      <c r="M104" s="148"/>
      <c r="T104" s="54"/>
      <c r="AT104" s="18" t="s">
        <v>193</v>
      </c>
      <c r="AU104" s="18" t="s">
        <v>78</v>
      </c>
    </row>
    <row r="105" spans="2:65" s="1" customFormat="1">
      <c r="B105" s="33"/>
      <c r="D105" s="149" t="s">
        <v>195</v>
      </c>
      <c r="F105" s="150" t="s">
        <v>269</v>
      </c>
      <c r="I105" s="147"/>
      <c r="L105" s="33"/>
      <c r="M105" s="148"/>
      <c r="T105" s="54"/>
      <c r="AT105" s="18" t="s">
        <v>195</v>
      </c>
      <c r="AU105" s="18" t="s">
        <v>78</v>
      </c>
    </row>
    <row r="106" spans="2:65" s="12" customFormat="1">
      <c r="B106" s="151"/>
      <c r="D106" s="145" t="s">
        <v>197</v>
      </c>
      <c r="E106" s="152" t="s">
        <v>19</v>
      </c>
      <c r="F106" s="153" t="s">
        <v>1992</v>
      </c>
      <c r="H106" s="154">
        <v>0.88</v>
      </c>
      <c r="I106" s="155"/>
      <c r="L106" s="151"/>
      <c r="M106" s="156"/>
      <c r="T106" s="157"/>
      <c r="AT106" s="152" t="s">
        <v>197</v>
      </c>
      <c r="AU106" s="152" t="s">
        <v>78</v>
      </c>
      <c r="AV106" s="12" t="s">
        <v>78</v>
      </c>
      <c r="AW106" s="12" t="s">
        <v>31</v>
      </c>
      <c r="AX106" s="12" t="s">
        <v>76</v>
      </c>
      <c r="AY106" s="152" t="s">
        <v>184</v>
      </c>
    </row>
    <row r="107" spans="2:65" s="1" customFormat="1" ht="37.9" customHeight="1">
      <c r="B107" s="33"/>
      <c r="C107" s="132" t="s">
        <v>191</v>
      </c>
      <c r="D107" s="132" t="s">
        <v>186</v>
      </c>
      <c r="E107" s="133" t="s">
        <v>274</v>
      </c>
      <c r="F107" s="134" t="s">
        <v>275</v>
      </c>
      <c r="G107" s="135" t="s">
        <v>189</v>
      </c>
      <c r="H107" s="136">
        <v>16.72</v>
      </c>
      <c r="I107" s="137"/>
      <c r="J107" s="138">
        <f>ROUND(I107*H107,2)</f>
        <v>0</v>
      </c>
      <c r="K107" s="134" t="s">
        <v>190</v>
      </c>
      <c r="L107" s="33"/>
      <c r="M107" s="139" t="s">
        <v>19</v>
      </c>
      <c r="N107" s="140" t="s">
        <v>40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191</v>
      </c>
      <c r="AT107" s="143" t="s">
        <v>186</v>
      </c>
      <c r="AU107" s="143" t="s">
        <v>78</v>
      </c>
      <c r="AY107" s="18" t="s">
        <v>184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76</v>
      </c>
      <c r="BK107" s="144">
        <f>ROUND(I107*H107,2)</f>
        <v>0</v>
      </c>
      <c r="BL107" s="18" t="s">
        <v>191</v>
      </c>
      <c r="BM107" s="143" t="s">
        <v>1993</v>
      </c>
    </row>
    <row r="108" spans="2:65" s="1" customFormat="1" ht="48.75">
      <c r="B108" s="33"/>
      <c r="D108" s="145" t="s">
        <v>193</v>
      </c>
      <c r="F108" s="146" t="s">
        <v>277</v>
      </c>
      <c r="I108" s="147"/>
      <c r="L108" s="33"/>
      <c r="M108" s="148"/>
      <c r="T108" s="54"/>
      <c r="AT108" s="18" t="s">
        <v>193</v>
      </c>
      <c r="AU108" s="18" t="s">
        <v>78</v>
      </c>
    </row>
    <row r="109" spans="2:65" s="1" customFormat="1">
      <c r="B109" s="33"/>
      <c r="D109" s="149" t="s">
        <v>195</v>
      </c>
      <c r="F109" s="150" t="s">
        <v>278</v>
      </c>
      <c r="I109" s="147"/>
      <c r="L109" s="33"/>
      <c r="M109" s="148"/>
      <c r="T109" s="54"/>
      <c r="AT109" s="18" t="s">
        <v>195</v>
      </c>
      <c r="AU109" s="18" t="s">
        <v>78</v>
      </c>
    </row>
    <row r="110" spans="2:65" s="12" customFormat="1">
      <c r="B110" s="151"/>
      <c r="D110" s="145" t="s">
        <v>197</v>
      </c>
      <c r="E110" s="152" t="s">
        <v>19</v>
      </c>
      <c r="F110" s="153" t="s">
        <v>1994</v>
      </c>
      <c r="H110" s="154">
        <v>0.88</v>
      </c>
      <c r="I110" s="155"/>
      <c r="L110" s="151"/>
      <c r="M110" s="156"/>
      <c r="T110" s="157"/>
      <c r="AT110" s="152" t="s">
        <v>197</v>
      </c>
      <c r="AU110" s="152" t="s">
        <v>78</v>
      </c>
      <c r="AV110" s="12" t="s">
        <v>78</v>
      </c>
      <c r="AW110" s="12" t="s">
        <v>31</v>
      </c>
      <c r="AX110" s="12" t="s">
        <v>76</v>
      </c>
      <c r="AY110" s="152" t="s">
        <v>184</v>
      </c>
    </row>
    <row r="111" spans="2:65" s="12" customFormat="1">
      <c r="B111" s="151"/>
      <c r="D111" s="145" t="s">
        <v>197</v>
      </c>
      <c r="F111" s="153" t="s">
        <v>1995</v>
      </c>
      <c r="H111" s="154">
        <v>16.72</v>
      </c>
      <c r="I111" s="155"/>
      <c r="L111" s="151"/>
      <c r="M111" s="156"/>
      <c r="T111" s="157"/>
      <c r="AT111" s="152" t="s">
        <v>197</v>
      </c>
      <c r="AU111" s="152" t="s">
        <v>78</v>
      </c>
      <c r="AV111" s="12" t="s">
        <v>78</v>
      </c>
      <c r="AW111" s="12" t="s">
        <v>4</v>
      </c>
      <c r="AX111" s="12" t="s">
        <v>76</v>
      </c>
      <c r="AY111" s="152" t="s">
        <v>184</v>
      </c>
    </row>
    <row r="112" spans="2:65" s="1" customFormat="1" ht="24.2" customHeight="1">
      <c r="B112" s="33"/>
      <c r="C112" s="132" t="s">
        <v>218</v>
      </c>
      <c r="D112" s="132" t="s">
        <v>186</v>
      </c>
      <c r="E112" s="133" t="s">
        <v>297</v>
      </c>
      <c r="F112" s="134" t="s">
        <v>298</v>
      </c>
      <c r="G112" s="135" t="s">
        <v>189</v>
      </c>
      <c r="H112" s="136">
        <v>0.88</v>
      </c>
      <c r="I112" s="137"/>
      <c r="J112" s="138">
        <f>ROUND(I112*H112,2)</f>
        <v>0</v>
      </c>
      <c r="K112" s="134" t="s">
        <v>190</v>
      </c>
      <c r="L112" s="33"/>
      <c r="M112" s="139" t="s">
        <v>19</v>
      </c>
      <c r="N112" s="140" t="s">
        <v>40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191</v>
      </c>
      <c r="AT112" s="143" t="s">
        <v>186</v>
      </c>
      <c r="AU112" s="143" t="s">
        <v>78</v>
      </c>
      <c r="AY112" s="18" t="s">
        <v>184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76</v>
      </c>
      <c r="BK112" s="144">
        <f>ROUND(I112*H112,2)</f>
        <v>0</v>
      </c>
      <c r="BL112" s="18" t="s">
        <v>191</v>
      </c>
      <c r="BM112" s="143" t="s">
        <v>1996</v>
      </c>
    </row>
    <row r="113" spans="2:65" s="1" customFormat="1" ht="29.25">
      <c r="B113" s="33"/>
      <c r="D113" s="145" t="s">
        <v>193</v>
      </c>
      <c r="F113" s="146" t="s">
        <v>300</v>
      </c>
      <c r="I113" s="147"/>
      <c r="L113" s="33"/>
      <c r="M113" s="148"/>
      <c r="T113" s="54"/>
      <c r="AT113" s="18" t="s">
        <v>193</v>
      </c>
      <c r="AU113" s="18" t="s">
        <v>78</v>
      </c>
    </row>
    <row r="114" spans="2:65" s="1" customFormat="1">
      <c r="B114" s="33"/>
      <c r="D114" s="149" t="s">
        <v>195</v>
      </c>
      <c r="F114" s="150" t="s">
        <v>301</v>
      </c>
      <c r="I114" s="147"/>
      <c r="L114" s="33"/>
      <c r="M114" s="148"/>
      <c r="T114" s="54"/>
      <c r="AT114" s="18" t="s">
        <v>195</v>
      </c>
      <c r="AU114" s="18" t="s">
        <v>78</v>
      </c>
    </row>
    <row r="115" spans="2:65" s="12" customFormat="1">
      <c r="B115" s="151"/>
      <c r="D115" s="145" t="s">
        <v>197</v>
      </c>
      <c r="E115" s="152" t="s">
        <v>19</v>
      </c>
      <c r="F115" s="153" t="s">
        <v>1994</v>
      </c>
      <c r="H115" s="154">
        <v>0.88</v>
      </c>
      <c r="I115" s="155"/>
      <c r="L115" s="151"/>
      <c r="M115" s="156"/>
      <c r="T115" s="157"/>
      <c r="AT115" s="152" t="s">
        <v>197</v>
      </c>
      <c r="AU115" s="152" t="s">
        <v>78</v>
      </c>
      <c r="AV115" s="12" t="s">
        <v>78</v>
      </c>
      <c r="AW115" s="12" t="s">
        <v>31</v>
      </c>
      <c r="AX115" s="12" t="s">
        <v>76</v>
      </c>
      <c r="AY115" s="152" t="s">
        <v>184</v>
      </c>
    </row>
    <row r="116" spans="2:65" s="1" customFormat="1" ht="24.2" customHeight="1">
      <c r="B116" s="33"/>
      <c r="C116" s="132" t="s">
        <v>225</v>
      </c>
      <c r="D116" s="132" t="s">
        <v>186</v>
      </c>
      <c r="E116" s="133" t="s">
        <v>311</v>
      </c>
      <c r="F116" s="134" t="s">
        <v>312</v>
      </c>
      <c r="G116" s="135" t="s">
        <v>313</v>
      </c>
      <c r="H116" s="136">
        <v>1.4079999999999999</v>
      </c>
      <c r="I116" s="137"/>
      <c r="J116" s="138">
        <f>ROUND(I116*H116,2)</f>
        <v>0</v>
      </c>
      <c r="K116" s="134" t="s">
        <v>190</v>
      </c>
      <c r="L116" s="33"/>
      <c r="M116" s="139" t="s">
        <v>19</v>
      </c>
      <c r="N116" s="140" t="s">
        <v>40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191</v>
      </c>
      <c r="AT116" s="143" t="s">
        <v>186</v>
      </c>
      <c r="AU116" s="143" t="s">
        <v>78</v>
      </c>
      <c r="AY116" s="18" t="s">
        <v>184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76</v>
      </c>
      <c r="BK116" s="144">
        <f>ROUND(I116*H116,2)</f>
        <v>0</v>
      </c>
      <c r="BL116" s="18" t="s">
        <v>191</v>
      </c>
      <c r="BM116" s="143" t="s">
        <v>1997</v>
      </c>
    </row>
    <row r="117" spans="2:65" s="1" customFormat="1" ht="29.25">
      <c r="B117" s="33"/>
      <c r="D117" s="145" t="s">
        <v>193</v>
      </c>
      <c r="F117" s="146" t="s">
        <v>315</v>
      </c>
      <c r="I117" s="147"/>
      <c r="L117" s="33"/>
      <c r="M117" s="148"/>
      <c r="T117" s="54"/>
      <c r="AT117" s="18" t="s">
        <v>193</v>
      </c>
      <c r="AU117" s="18" t="s">
        <v>78</v>
      </c>
    </row>
    <row r="118" spans="2:65" s="1" customFormat="1">
      <c r="B118" s="33"/>
      <c r="D118" s="149" t="s">
        <v>195</v>
      </c>
      <c r="F118" s="150" t="s">
        <v>316</v>
      </c>
      <c r="I118" s="147"/>
      <c r="L118" s="33"/>
      <c r="M118" s="148"/>
      <c r="T118" s="54"/>
      <c r="AT118" s="18" t="s">
        <v>195</v>
      </c>
      <c r="AU118" s="18" t="s">
        <v>78</v>
      </c>
    </row>
    <row r="119" spans="2:65" s="12" customFormat="1">
      <c r="B119" s="151"/>
      <c r="D119" s="145" t="s">
        <v>197</v>
      </c>
      <c r="E119" s="152" t="s">
        <v>19</v>
      </c>
      <c r="F119" s="153" t="s">
        <v>1998</v>
      </c>
      <c r="H119" s="154">
        <v>1.4079999999999999</v>
      </c>
      <c r="I119" s="155"/>
      <c r="L119" s="151"/>
      <c r="M119" s="156"/>
      <c r="T119" s="157"/>
      <c r="AT119" s="152" t="s">
        <v>197</v>
      </c>
      <c r="AU119" s="152" t="s">
        <v>78</v>
      </c>
      <c r="AV119" s="12" t="s">
        <v>78</v>
      </c>
      <c r="AW119" s="12" t="s">
        <v>31</v>
      </c>
      <c r="AX119" s="12" t="s">
        <v>76</v>
      </c>
      <c r="AY119" s="152" t="s">
        <v>184</v>
      </c>
    </row>
    <row r="120" spans="2:65" s="1" customFormat="1" ht="24.2" customHeight="1">
      <c r="B120" s="33"/>
      <c r="C120" s="132" t="s">
        <v>232</v>
      </c>
      <c r="D120" s="132" t="s">
        <v>186</v>
      </c>
      <c r="E120" s="133" t="s">
        <v>1999</v>
      </c>
      <c r="F120" s="134" t="s">
        <v>2000</v>
      </c>
      <c r="G120" s="135" t="s">
        <v>189</v>
      </c>
      <c r="H120" s="136">
        <v>0.79200000000000004</v>
      </c>
      <c r="I120" s="137"/>
      <c r="J120" s="138">
        <f>ROUND(I120*H120,2)</f>
        <v>0</v>
      </c>
      <c r="K120" s="134" t="s">
        <v>190</v>
      </c>
      <c r="L120" s="33"/>
      <c r="M120" s="139" t="s">
        <v>19</v>
      </c>
      <c r="N120" s="140" t="s">
        <v>40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191</v>
      </c>
      <c r="AT120" s="143" t="s">
        <v>186</v>
      </c>
      <c r="AU120" s="143" t="s">
        <v>78</v>
      </c>
      <c r="AY120" s="18" t="s">
        <v>184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76</v>
      </c>
      <c r="BK120" s="144">
        <f>ROUND(I120*H120,2)</f>
        <v>0</v>
      </c>
      <c r="BL120" s="18" t="s">
        <v>191</v>
      </c>
      <c r="BM120" s="143" t="s">
        <v>2001</v>
      </c>
    </row>
    <row r="121" spans="2:65" s="1" customFormat="1" ht="39">
      <c r="B121" s="33"/>
      <c r="D121" s="145" t="s">
        <v>193</v>
      </c>
      <c r="F121" s="146" t="s">
        <v>2002</v>
      </c>
      <c r="I121" s="147"/>
      <c r="L121" s="33"/>
      <c r="M121" s="148"/>
      <c r="T121" s="54"/>
      <c r="AT121" s="18" t="s">
        <v>193</v>
      </c>
      <c r="AU121" s="18" t="s">
        <v>78</v>
      </c>
    </row>
    <row r="122" spans="2:65" s="1" customFormat="1">
      <c r="B122" s="33"/>
      <c r="D122" s="149" t="s">
        <v>195</v>
      </c>
      <c r="F122" s="150" t="s">
        <v>2003</v>
      </c>
      <c r="I122" s="147"/>
      <c r="L122" s="33"/>
      <c r="M122" s="148"/>
      <c r="T122" s="54"/>
      <c r="AT122" s="18" t="s">
        <v>195</v>
      </c>
      <c r="AU122" s="18" t="s">
        <v>78</v>
      </c>
    </row>
    <row r="123" spans="2:65" s="12" customFormat="1">
      <c r="B123" s="151"/>
      <c r="D123" s="145" t="s">
        <v>197</v>
      </c>
      <c r="E123" s="152" t="s">
        <v>19</v>
      </c>
      <c r="F123" s="153" t="s">
        <v>2004</v>
      </c>
      <c r="H123" s="154">
        <v>0.79200000000000004</v>
      </c>
      <c r="I123" s="155"/>
      <c r="L123" s="151"/>
      <c r="M123" s="156"/>
      <c r="T123" s="157"/>
      <c r="AT123" s="152" t="s">
        <v>197</v>
      </c>
      <c r="AU123" s="152" t="s">
        <v>78</v>
      </c>
      <c r="AV123" s="12" t="s">
        <v>78</v>
      </c>
      <c r="AW123" s="12" t="s">
        <v>31</v>
      </c>
      <c r="AX123" s="12" t="s">
        <v>76</v>
      </c>
      <c r="AY123" s="152" t="s">
        <v>184</v>
      </c>
    </row>
    <row r="124" spans="2:65" s="1" customFormat="1" ht="16.5" customHeight="1">
      <c r="B124" s="33"/>
      <c r="C124" s="171" t="s">
        <v>238</v>
      </c>
      <c r="D124" s="171" t="s">
        <v>557</v>
      </c>
      <c r="E124" s="172" t="s">
        <v>2005</v>
      </c>
      <c r="F124" s="173" t="s">
        <v>2006</v>
      </c>
      <c r="G124" s="174" t="s">
        <v>313</v>
      </c>
      <c r="H124" s="175">
        <v>1.2669999999999999</v>
      </c>
      <c r="I124" s="176"/>
      <c r="J124" s="177">
        <f>ROUND(I124*H124,2)</f>
        <v>0</v>
      </c>
      <c r="K124" s="173" t="s">
        <v>190</v>
      </c>
      <c r="L124" s="178"/>
      <c r="M124" s="179" t="s">
        <v>19</v>
      </c>
      <c r="N124" s="180" t="s">
        <v>40</v>
      </c>
      <c r="P124" s="141">
        <f>O124*H124</f>
        <v>0</v>
      </c>
      <c r="Q124" s="141">
        <v>1</v>
      </c>
      <c r="R124" s="141">
        <f>Q124*H124</f>
        <v>1.2669999999999999</v>
      </c>
      <c r="S124" s="141">
        <v>0</v>
      </c>
      <c r="T124" s="142">
        <f>S124*H124</f>
        <v>0</v>
      </c>
      <c r="AR124" s="143" t="s">
        <v>238</v>
      </c>
      <c r="AT124" s="143" t="s">
        <v>557</v>
      </c>
      <c r="AU124" s="143" t="s">
        <v>78</v>
      </c>
      <c r="AY124" s="18" t="s">
        <v>184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76</v>
      </c>
      <c r="BK124" s="144">
        <f>ROUND(I124*H124,2)</f>
        <v>0</v>
      </c>
      <c r="BL124" s="18" t="s">
        <v>191</v>
      </c>
      <c r="BM124" s="143" t="s">
        <v>2007</v>
      </c>
    </row>
    <row r="125" spans="2:65" s="1" customFormat="1">
      <c r="B125" s="33"/>
      <c r="D125" s="145" t="s">
        <v>193</v>
      </c>
      <c r="F125" s="146" t="s">
        <v>2006</v>
      </c>
      <c r="I125" s="147"/>
      <c r="L125" s="33"/>
      <c r="M125" s="148"/>
      <c r="T125" s="54"/>
      <c r="AT125" s="18" t="s">
        <v>193</v>
      </c>
      <c r="AU125" s="18" t="s">
        <v>78</v>
      </c>
    </row>
    <row r="126" spans="2:65" s="12" customFormat="1">
      <c r="B126" s="151"/>
      <c r="D126" s="145" t="s">
        <v>197</v>
      </c>
      <c r="E126" s="152" t="s">
        <v>19</v>
      </c>
      <c r="F126" s="153" t="s">
        <v>2008</v>
      </c>
      <c r="H126" s="154">
        <v>1.2669999999999999</v>
      </c>
      <c r="I126" s="155"/>
      <c r="L126" s="151"/>
      <c r="M126" s="156"/>
      <c r="T126" s="157"/>
      <c r="AT126" s="152" t="s">
        <v>197</v>
      </c>
      <c r="AU126" s="152" t="s">
        <v>78</v>
      </c>
      <c r="AV126" s="12" t="s">
        <v>78</v>
      </c>
      <c r="AW126" s="12" t="s">
        <v>31</v>
      </c>
      <c r="AX126" s="12" t="s">
        <v>76</v>
      </c>
      <c r="AY126" s="152" t="s">
        <v>184</v>
      </c>
    </row>
    <row r="127" spans="2:65" s="11" customFormat="1" ht="22.9" customHeight="1">
      <c r="B127" s="120"/>
      <c r="D127" s="121" t="s">
        <v>68</v>
      </c>
      <c r="E127" s="130" t="s">
        <v>247</v>
      </c>
      <c r="F127" s="130" t="s">
        <v>1180</v>
      </c>
      <c r="I127" s="123"/>
      <c r="J127" s="131">
        <f>BK127</f>
        <v>0</v>
      </c>
      <c r="L127" s="120"/>
      <c r="M127" s="125"/>
      <c r="P127" s="126">
        <v>0</v>
      </c>
      <c r="R127" s="126">
        <v>0</v>
      </c>
      <c r="T127" s="127">
        <v>0</v>
      </c>
      <c r="AR127" s="121" t="s">
        <v>76</v>
      </c>
      <c r="AT127" s="128" t="s">
        <v>68</v>
      </c>
      <c r="AU127" s="128" t="s">
        <v>76</v>
      </c>
      <c r="AY127" s="121" t="s">
        <v>184</v>
      </c>
      <c r="BK127" s="129">
        <v>0</v>
      </c>
    </row>
    <row r="128" spans="2:65" s="11" customFormat="1" ht="22.9" customHeight="1">
      <c r="B128" s="120"/>
      <c r="D128" s="121" t="s">
        <v>68</v>
      </c>
      <c r="E128" s="130" t="s">
        <v>967</v>
      </c>
      <c r="F128" s="130" t="s">
        <v>1952</v>
      </c>
      <c r="I128" s="123"/>
      <c r="J128" s="131">
        <f>BK128</f>
        <v>0</v>
      </c>
      <c r="L128" s="120"/>
      <c r="M128" s="125"/>
      <c r="P128" s="126">
        <f>SUM(P129:P137)</f>
        <v>0</v>
      </c>
      <c r="R128" s="126">
        <f>SUM(R129:R137)</f>
        <v>0</v>
      </c>
      <c r="T128" s="127">
        <f>SUM(T129:T137)</f>
        <v>0.21590000000000001</v>
      </c>
      <c r="AR128" s="121" t="s">
        <v>76</v>
      </c>
      <c r="AT128" s="128" t="s">
        <v>68</v>
      </c>
      <c r="AU128" s="128" t="s">
        <v>76</v>
      </c>
      <c r="AY128" s="121" t="s">
        <v>184</v>
      </c>
      <c r="BK128" s="129">
        <f>SUM(BK129:BK137)</f>
        <v>0</v>
      </c>
    </row>
    <row r="129" spans="2:65" s="1" customFormat="1" ht="24.2" customHeight="1">
      <c r="B129" s="33"/>
      <c r="C129" s="132" t="s">
        <v>247</v>
      </c>
      <c r="D129" s="132" t="s">
        <v>186</v>
      </c>
      <c r="E129" s="133" t="s">
        <v>2009</v>
      </c>
      <c r="F129" s="134" t="s">
        <v>2010</v>
      </c>
      <c r="G129" s="135" t="s">
        <v>509</v>
      </c>
      <c r="H129" s="136">
        <v>1</v>
      </c>
      <c r="I129" s="137"/>
      <c r="J129" s="138">
        <f>ROUND(I129*H129,2)</f>
        <v>0</v>
      </c>
      <c r="K129" s="134" t="s">
        <v>190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8.8999999999999996E-2</v>
      </c>
      <c r="T129" s="142">
        <f>S129*H129</f>
        <v>8.8999999999999996E-2</v>
      </c>
      <c r="AR129" s="143" t="s">
        <v>191</v>
      </c>
      <c r="AT129" s="143" t="s">
        <v>186</v>
      </c>
      <c r="AU129" s="143" t="s">
        <v>78</v>
      </c>
      <c r="AY129" s="18" t="s">
        <v>184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76</v>
      </c>
      <c r="BK129" s="144">
        <f>ROUND(I129*H129,2)</f>
        <v>0</v>
      </c>
      <c r="BL129" s="18" t="s">
        <v>191</v>
      </c>
      <c r="BM129" s="143" t="s">
        <v>2011</v>
      </c>
    </row>
    <row r="130" spans="2:65" s="1" customFormat="1" ht="19.5">
      <c r="B130" s="33"/>
      <c r="D130" s="145" t="s">
        <v>193</v>
      </c>
      <c r="F130" s="146" t="s">
        <v>2012</v>
      </c>
      <c r="I130" s="147"/>
      <c r="L130" s="33"/>
      <c r="M130" s="148"/>
      <c r="T130" s="54"/>
      <c r="AT130" s="18" t="s">
        <v>193</v>
      </c>
      <c r="AU130" s="18" t="s">
        <v>78</v>
      </c>
    </row>
    <row r="131" spans="2:65" s="1" customFormat="1">
      <c r="B131" s="33"/>
      <c r="D131" s="149" t="s">
        <v>195</v>
      </c>
      <c r="F131" s="150" t="s">
        <v>2013</v>
      </c>
      <c r="I131" s="147"/>
      <c r="L131" s="33"/>
      <c r="M131" s="148"/>
      <c r="T131" s="54"/>
      <c r="AT131" s="18" t="s">
        <v>195</v>
      </c>
      <c r="AU131" s="18" t="s">
        <v>78</v>
      </c>
    </row>
    <row r="132" spans="2:65" s="1" customFormat="1" ht="24.2" customHeight="1">
      <c r="B132" s="33"/>
      <c r="C132" s="132" t="s">
        <v>254</v>
      </c>
      <c r="D132" s="132" t="s">
        <v>186</v>
      </c>
      <c r="E132" s="133" t="s">
        <v>2014</v>
      </c>
      <c r="F132" s="134" t="s">
        <v>2015</v>
      </c>
      <c r="G132" s="135" t="s">
        <v>328</v>
      </c>
      <c r="H132" s="136">
        <v>4.7</v>
      </c>
      <c r="I132" s="137"/>
      <c r="J132" s="138">
        <f>ROUND(I132*H132,2)</f>
        <v>0</v>
      </c>
      <c r="K132" s="134" t="s">
        <v>190</v>
      </c>
      <c r="L132" s="33"/>
      <c r="M132" s="139" t="s">
        <v>19</v>
      </c>
      <c r="N132" s="140" t="s">
        <v>40</v>
      </c>
      <c r="P132" s="141">
        <f>O132*H132</f>
        <v>0</v>
      </c>
      <c r="Q132" s="141">
        <v>0</v>
      </c>
      <c r="R132" s="141">
        <f>Q132*H132</f>
        <v>0</v>
      </c>
      <c r="S132" s="141">
        <v>2.7E-2</v>
      </c>
      <c r="T132" s="142">
        <f>S132*H132</f>
        <v>0.12690000000000001</v>
      </c>
      <c r="AR132" s="143" t="s">
        <v>191</v>
      </c>
      <c r="AT132" s="143" t="s">
        <v>186</v>
      </c>
      <c r="AU132" s="143" t="s">
        <v>78</v>
      </c>
      <c r="AY132" s="18" t="s">
        <v>184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76</v>
      </c>
      <c r="BK132" s="144">
        <f>ROUND(I132*H132,2)</f>
        <v>0</v>
      </c>
      <c r="BL132" s="18" t="s">
        <v>191</v>
      </c>
      <c r="BM132" s="143" t="s">
        <v>2016</v>
      </c>
    </row>
    <row r="133" spans="2:65" s="1" customFormat="1" ht="19.5">
      <c r="B133" s="33"/>
      <c r="D133" s="145" t="s">
        <v>193</v>
      </c>
      <c r="F133" s="146" t="s">
        <v>2017</v>
      </c>
      <c r="I133" s="147"/>
      <c r="L133" s="33"/>
      <c r="M133" s="148"/>
      <c r="T133" s="54"/>
      <c r="AT133" s="18" t="s">
        <v>193</v>
      </c>
      <c r="AU133" s="18" t="s">
        <v>78</v>
      </c>
    </row>
    <row r="134" spans="2:65" s="1" customFormat="1">
      <c r="B134" s="33"/>
      <c r="D134" s="149" t="s">
        <v>195</v>
      </c>
      <c r="F134" s="150" t="s">
        <v>2018</v>
      </c>
      <c r="I134" s="147"/>
      <c r="L134" s="33"/>
      <c r="M134" s="148"/>
      <c r="T134" s="54"/>
      <c r="AT134" s="18" t="s">
        <v>195</v>
      </c>
      <c r="AU134" s="18" t="s">
        <v>78</v>
      </c>
    </row>
    <row r="135" spans="2:65" s="12" customFormat="1">
      <c r="B135" s="151"/>
      <c r="D135" s="145" t="s">
        <v>197</v>
      </c>
      <c r="E135" s="152" t="s">
        <v>19</v>
      </c>
      <c r="F135" s="153" t="s">
        <v>2019</v>
      </c>
      <c r="H135" s="154">
        <v>3.2</v>
      </c>
      <c r="I135" s="155"/>
      <c r="L135" s="151"/>
      <c r="M135" s="156"/>
      <c r="T135" s="157"/>
      <c r="AT135" s="152" t="s">
        <v>197</v>
      </c>
      <c r="AU135" s="152" t="s">
        <v>78</v>
      </c>
      <c r="AV135" s="12" t="s">
        <v>78</v>
      </c>
      <c r="AW135" s="12" t="s">
        <v>31</v>
      </c>
      <c r="AX135" s="12" t="s">
        <v>69</v>
      </c>
      <c r="AY135" s="152" t="s">
        <v>184</v>
      </c>
    </row>
    <row r="136" spans="2:65" s="12" customFormat="1">
      <c r="B136" s="151"/>
      <c r="D136" s="145" t="s">
        <v>197</v>
      </c>
      <c r="E136" s="152" t="s">
        <v>19</v>
      </c>
      <c r="F136" s="153" t="s">
        <v>2020</v>
      </c>
      <c r="H136" s="154">
        <v>1.5</v>
      </c>
      <c r="I136" s="155"/>
      <c r="L136" s="151"/>
      <c r="M136" s="156"/>
      <c r="T136" s="157"/>
      <c r="AT136" s="152" t="s">
        <v>197</v>
      </c>
      <c r="AU136" s="152" t="s">
        <v>78</v>
      </c>
      <c r="AV136" s="12" t="s">
        <v>78</v>
      </c>
      <c r="AW136" s="12" t="s">
        <v>31</v>
      </c>
      <c r="AX136" s="12" t="s">
        <v>69</v>
      </c>
      <c r="AY136" s="152" t="s">
        <v>184</v>
      </c>
    </row>
    <row r="137" spans="2:65" s="13" customFormat="1">
      <c r="B137" s="158"/>
      <c r="D137" s="145" t="s">
        <v>197</v>
      </c>
      <c r="E137" s="159" t="s">
        <v>19</v>
      </c>
      <c r="F137" s="160" t="s">
        <v>205</v>
      </c>
      <c r="H137" s="161">
        <v>4.7</v>
      </c>
      <c r="I137" s="162"/>
      <c r="L137" s="158"/>
      <c r="M137" s="163"/>
      <c r="T137" s="164"/>
      <c r="AT137" s="159" t="s">
        <v>197</v>
      </c>
      <c r="AU137" s="159" t="s">
        <v>78</v>
      </c>
      <c r="AV137" s="13" t="s">
        <v>191</v>
      </c>
      <c r="AW137" s="13" t="s">
        <v>31</v>
      </c>
      <c r="AX137" s="13" t="s">
        <v>76</v>
      </c>
      <c r="AY137" s="159" t="s">
        <v>184</v>
      </c>
    </row>
    <row r="138" spans="2:65" s="11" customFormat="1" ht="22.9" customHeight="1">
      <c r="B138" s="120"/>
      <c r="D138" s="121" t="s">
        <v>68</v>
      </c>
      <c r="E138" s="130" t="s">
        <v>1953</v>
      </c>
      <c r="F138" s="130" t="s">
        <v>1954</v>
      </c>
      <c r="I138" s="123"/>
      <c r="J138" s="131">
        <f>BK138</f>
        <v>0</v>
      </c>
      <c r="L138" s="120"/>
      <c r="M138" s="125"/>
      <c r="P138" s="126">
        <f>SUM(P139:P159)</f>
        <v>0</v>
      </c>
      <c r="R138" s="126">
        <f>SUM(R139:R159)</f>
        <v>0</v>
      </c>
      <c r="T138" s="127">
        <f>SUM(T139:T159)</f>
        <v>0</v>
      </c>
      <c r="AR138" s="121" t="s">
        <v>76</v>
      </c>
      <c r="AT138" s="128" t="s">
        <v>68</v>
      </c>
      <c r="AU138" s="128" t="s">
        <v>76</v>
      </c>
      <c r="AY138" s="121" t="s">
        <v>184</v>
      </c>
      <c r="BK138" s="129">
        <f>SUM(BK139:BK159)</f>
        <v>0</v>
      </c>
    </row>
    <row r="139" spans="2:65" s="1" customFormat="1" ht="24.2" customHeight="1">
      <c r="B139" s="33"/>
      <c r="C139" s="132" t="s">
        <v>264</v>
      </c>
      <c r="D139" s="132" t="s">
        <v>186</v>
      </c>
      <c r="E139" s="133" t="s">
        <v>1955</v>
      </c>
      <c r="F139" s="134" t="s">
        <v>1956</v>
      </c>
      <c r="G139" s="135" t="s">
        <v>313</v>
      </c>
      <c r="H139" s="136">
        <v>0.216</v>
      </c>
      <c r="I139" s="137"/>
      <c r="J139" s="138">
        <f>ROUND(I139*H139,2)</f>
        <v>0</v>
      </c>
      <c r="K139" s="134" t="s">
        <v>190</v>
      </c>
      <c r="L139" s="33"/>
      <c r="M139" s="139" t="s">
        <v>19</v>
      </c>
      <c r="N139" s="140" t="s">
        <v>40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191</v>
      </c>
      <c r="AT139" s="143" t="s">
        <v>186</v>
      </c>
      <c r="AU139" s="143" t="s">
        <v>78</v>
      </c>
      <c r="AY139" s="18" t="s">
        <v>184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76</v>
      </c>
      <c r="BK139" s="144">
        <f>ROUND(I139*H139,2)</f>
        <v>0</v>
      </c>
      <c r="BL139" s="18" t="s">
        <v>191</v>
      </c>
      <c r="BM139" s="143" t="s">
        <v>2021</v>
      </c>
    </row>
    <row r="140" spans="2:65" s="1" customFormat="1" ht="19.5">
      <c r="B140" s="33"/>
      <c r="D140" s="145" t="s">
        <v>193</v>
      </c>
      <c r="F140" s="146" t="s">
        <v>1958</v>
      </c>
      <c r="I140" s="147"/>
      <c r="L140" s="33"/>
      <c r="M140" s="148"/>
      <c r="T140" s="54"/>
      <c r="AT140" s="18" t="s">
        <v>193</v>
      </c>
      <c r="AU140" s="18" t="s">
        <v>78</v>
      </c>
    </row>
    <row r="141" spans="2:65" s="1" customFormat="1">
      <c r="B141" s="33"/>
      <c r="D141" s="149" t="s">
        <v>195</v>
      </c>
      <c r="F141" s="150" t="s">
        <v>1959</v>
      </c>
      <c r="I141" s="147"/>
      <c r="L141" s="33"/>
      <c r="M141" s="148"/>
      <c r="T141" s="54"/>
      <c r="AT141" s="18" t="s">
        <v>195</v>
      </c>
      <c r="AU141" s="18" t="s">
        <v>78</v>
      </c>
    </row>
    <row r="142" spans="2:65" s="1" customFormat="1" ht="24.2" customHeight="1">
      <c r="B142" s="33"/>
      <c r="C142" s="132" t="s">
        <v>273</v>
      </c>
      <c r="D142" s="132" t="s">
        <v>186</v>
      </c>
      <c r="E142" s="133" t="s">
        <v>1960</v>
      </c>
      <c r="F142" s="134" t="s">
        <v>1961</v>
      </c>
      <c r="G142" s="135" t="s">
        <v>313</v>
      </c>
      <c r="H142" s="136">
        <v>5.1840000000000002</v>
      </c>
      <c r="I142" s="137"/>
      <c r="J142" s="138">
        <f>ROUND(I142*H142,2)</f>
        <v>0</v>
      </c>
      <c r="K142" s="134" t="s">
        <v>190</v>
      </c>
      <c r="L142" s="33"/>
      <c r="M142" s="139" t="s">
        <v>19</v>
      </c>
      <c r="N142" s="140" t="s">
        <v>40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191</v>
      </c>
      <c r="AT142" s="143" t="s">
        <v>186</v>
      </c>
      <c r="AU142" s="143" t="s">
        <v>78</v>
      </c>
      <c r="AY142" s="18" t="s">
        <v>184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76</v>
      </c>
      <c r="BK142" s="144">
        <f>ROUND(I142*H142,2)</f>
        <v>0</v>
      </c>
      <c r="BL142" s="18" t="s">
        <v>191</v>
      </c>
      <c r="BM142" s="143" t="s">
        <v>2022</v>
      </c>
    </row>
    <row r="143" spans="2:65" s="1" customFormat="1" ht="19.5">
      <c r="B143" s="33"/>
      <c r="D143" s="145" t="s">
        <v>193</v>
      </c>
      <c r="F143" s="146" t="s">
        <v>1963</v>
      </c>
      <c r="I143" s="147"/>
      <c r="L143" s="33"/>
      <c r="M143" s="148"/>
      <c r="T143" s="54"/>
      <c r="AT143" s="18" t="s">
        <v>193</v>
      </c>
      <c r="AU143" s="18" t="s">
        <v>78</v>
      </c>
    </row>
    <row r="144" spans="2:65" s="1" customFormat="1">
      <c r="B144" s="33"/>
      <c r="D144" s="149" t="s">
        <v>195</v>
      </c>
      <c r="F144" s="150" t="s">
        <v>1964</v>
      </c>
      <c r="I144" s="147"/>
      <c r="L144" s="33"/>
      <c r="M144" s="148"/>
      <c r="T144" s="54"/>
      <c r="AT144" s="18" t="s">
        <v>195</v>
      </c>
      <c r="AU144" s="18" t="s">
        <v>78</v>
      </c>
    </row>
    <row r="145" spans="2:65" s="12" customFormat="1">
      <c r="B145" s="151"/>
      <c r="D145" s="145" t="s">
        <v>197</v>
      </c>
      <c r="F145" s="153" t="s">
        <v>2023</v>
      </c>
      <c r="H145" s="154">
        <v>5.1840000000000002</v>
      </c>
      <c r="I145" s="155"/>
      <c r="L145" s="151"/>
      <c r="M145" s="156"/>
      <c r="T145" s="157"/>
      <c r="AT145" s="152" t="s">
        <v>197</v>
      </c>
      <c r="AU145" s="152" t="s">
        <v>78</v>
      </c>
      <c r="AV145" s="12" t="s">
        <v>78</v>
      </c>
      <c r="AW145" s="12" t="s">
        <v>4</v>
      </c>
      <c r="AX145" s="12" t="s">
        <v>76</v>
      </c>
      <c r="AY145" s="152" t="s">
        <v>184</v>
      </c>
    </row>
    <row r="146" spans="2:65" s="1" customFormat="1" ht="33" customHeight="1">
      <c r="B146" s="33"/>
      <c r="C146" s="132" t="s">
        <v>281</v>
      </c>
      <c r="D146" s="132" t="s">
        <v>186</v>
      </c>
      <c r="E146" s="133" t="s">
        <v>2024</v>
      </c>
      <c r="F146" s="134" t="s">
        <v>2025</v>
      </c>
      <c r="G146" s="135" t="s">
        <v>313</v>
      </c>
      <c r="H146" s="136">
        <v>0.13</v>
      </c>
      <c r="I146" s="137"/>
      <c r="J146" s="138">
        <f>ROUND(I146*H146,2)</f>
        <v>0</v>
      </c>
      <c r="K146" s="134" t="s">
        <v>190</v>
      </c>
      <c r="L146" s="33"/>
      <c r="M146" s="139" t="s">
        <v>19</v>
      </c>
      <c r="N146" s="140" t="s">
        <v>40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191</v>
      </c>
      <c r="AT146" s="143" t="s">
        <v>186</v>
      </c>
      <c r="AU146" s="143" t="s">
        <v>78</v>
      </c>
      <c r="AY146" s="18" t="s">
        <v>184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76</v>
      </c>
      <c r="BK146" s="144">
        <f>ROUND(I146*H146,2)</f>
        <v>0</v>
      </c>
      <c r="BL146" s="18" t="s">
        <v>191</v>
      </c>
      <c r="BM146" s="143" t="s">
        <v>2026</v>
      </c>
    </row>
    <row r="147" spans="2:65" s="1" customFormat="1" ht="29.25">
      <c r="B147" s="33"/>
      <c r="D147" s="145" t="s">
        <v>193</v>
      </c>
      <c r="F147" s="146" t="s">
        <v>2027</v>
      </c>
      <c r="I147" s="147"/>
      <c r="L147" s="33"/>
      <c r="M147" s="148"/>
      <c r="T147" s="54"/>
      <c r="AT147" s="18" t="s">
        <v>193</v>
      </c>
      <c r="AU147" s="18" t="s">
        <v>78</v>
      </c>
    </row>
    <row r="148" spans="2:65" s="1" customFormat="1">
      <c r="B148" s="33"/>
      <c r="D148" s="149" t="s">
        <v>195</v>
      </c>
      <c r="F148" s="150" t="s">
        <v>2028</v>
      </c>
      <c r="I148" s="147"/>
      <c r="L148" s="33"/>
      <c r="M148" s="148"/>
      <c r="T148" s="54"/>
      <c r="AT148" s="18" t="s">
        <v>195</v>
      </c>
      <c r="AU148" s="18" t="s">
        <v>78</v>
      </c>
    </row>
    <row r="149" spans="2:65" s="12" customFormat="1">
      <c r="B149" s="151"/>
      <c r="D149" s="145" t="s">
        <v>197</v>
      </c>
      <c r="F149" s="153" t="s">
        <v>2029</v>
      </c>
      <c r="H149" s="154">
        <v>0.13</v>
      </c>
      <c r="I149" s="155"/>
      <c r="L149" s="151"/>
      <c r="M149" s="156"/>
      <c r="T149" s="157"/>
      <c r="AT149" s="152" t="s">
        <v>197</v>
      </c>
      <c r="AU149" s="152" t="s">
        <v>78</v>
      </c>
      <c r="AV149" s="12" t="s">
        <v>78</v>
      </c>
      <c r="AW149" s="12" t="s">
        <v>4</v>
      </c>
      <c r="AX149" s="12" t="s">
        <v>76</v>
      </c>
      <c r="AY149" s="152" t="s">
        <v>184</v>
      </c>
    </row>
    <row r="150" spans="2:65" s="1" customFormat="1" ht="24.2" customHeight="1">
      <c r="B150" s="33"/>
      <c r="C150" s="132" t="s">
        <v>289</v>
      </c>
      <c r="D150" s="132" t="s">
        <v>186</v>
      </c>
      <c r="E150" s="133" t="s">
        <v>2030</v>
      </c>
      <c r="F150" s="134" t="s">
        <v>2031</v>
      </c>
      <c r="G150" s="135" t="s">
        <v>313</v>
      </c>
      <c r="H150" s="136">
        <v>2.1999999999999999E-2</v>
      </c>
      <c r="I150" s="137"/>
      <c r="J150" s="138">
        <f>ROUND(I150*H150,2)</f>
        <v>0</v>
      </c>
      <c r="K150" s="134" t="s">
        <v>190</v>
      </c>
      <c r="L150" s="33"/>
      <c r="M150" s="139" t="s">
        <v>19</v>
      </c>
      <c r="N150" s="140" t="s">
        <v>40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191</v>
      </c>
      <c r="AT150" s="143" t="s">
        <v>186</v>
      </c>
      <c r="AU150" s="143" t="s">
        <v>78</v>
      </c>
      <c r="AY150" s="18" t="s">
        <v>184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76</v>
      </c>
      <c r="BK150" s="144">
        <f>ROUND(I150*H150,2)</f>
        <v>0</v>
      </c>
      <c r="BL150" s="18" t="s">
        <v>191</v>
      </c>
      <c r="BM150" s="143" t="s">
        <v>2032</v>
      </c>
    </row>
    <row r="151" spans="2:65" s="1" customFormat="1" ht="19.5">
      <c r="B151" s="33"/>
      <c r="D151" s="145" t="s">
        <v>193</v>
      </c>
      <c r="F151" s="146" t="s">
        <v>2033</v>
      </c>
      <c r="I151" s="147"/>
      <c r="L151" s="33"/>
      <c r="M151" s="148"/>
      <c r="T151" s="54"/>
      <c r="AT151" s="18" t="s">
        <v>193</v>
      </c>
      <c r="AU151" s="18" t="s">
        <v>78</v>
      </c>
    </row>
    <row r="152" spans="2:65" s="1" customFormat="1">
      <c r="B152" s="33"/>
      <c r="D152" s="149" t="s">
        <v>195</v>
      </c>
      <c r="F152" s="150" t="s">
        <v>2034</v>
      </c>
      <c r="I152" s="147"/>
      <c r="L152" s="33"/>
      <c r="M152" s="148"/>
      <c r="T152" s="54"/>
      <c r="AT152" s="18" t="s">
        <v>195</v>
      </c>
      <c r="AU152" s="18" t="s">
        <v>78</v>
      </c>
    </row>
    <row r="153" spans="2:65" s="12" customFormat="1">
      <c r="B153" s="151"/>
      <c r="D153" s="145" t="s">
        <v>197</v>
      </c>
      <c r="F153" s="153" t="s">
        <v>2035</v>
      </c>
      <c r="H153" s="154">
        <v>2.1999999999999999E-2</v>
      </c>
      <c r="I153" s="155"/>
      <c r="L153" s="151"/>
      <c r="M153" s="156"/>
      <c r="T153" s="157"/>
      <c r="AT153" s="152" t="s">
        <v>197</v>
      </c>
      <c r="AU153" s="152" t="s">
        <v>78</v>
      </c>
      <c r="AV153" s="12" t="s">
        <v>78</v>
      </c>
      <c r="AW153" s="12" t="s">
        <v>4</v>
      </c>
      <c r="AX153" s="12" t="s">
        <v>76</v>
      </c>
      <c r="AY153" s="152" t="s">
        <v>184</v>
      </c>
    </row>
    <row r="154" spans="2:65" s="1" customFormat="1" ht="33" customHeight="1">
      <c r="B154" s="33"/>
      <c r="C154" s="132" t="s">
        <v>8</v>
      </c>
      <c r="D154" s="132" t="s">
        <v>186</v>
      </c>
      <c r="E154" s="133" t="s">
        <v>1973</v>
      </c>
      <c r="F154" s="134" t="s">
        <v>1974</v>
      </c>
      <c r="G154" s="135" t="s">
        <v>313</v>
      </c>
      <c r="H154" s="136">
        <v>0.216</v>
      </c>
      <c r="I154" s="137"/>
      <c r="J154" s="138">
        <f>ROUND(I154*H154,2)</f>
        <v>0</v>
      </c>
      <c r="K154" s="134" t="s">
        <v>190</v>
      </c>
      <c r="L154" s="33"/>
      <c r="M154" s="139" t="s">
        <v>19</v>
      </c>
      <c r="N154" s="140" t="s">
        <v>40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191</v>
      </c>
      <c r="AT154" s="143" t="s">
        <v>186</v>
      </c>
      <c r="AU154" s="143" t="s">
        <v>78</v>
      </c>
      <c r="AY154" s="18" t="s">
        <v>184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76</v>
      </c>
      <c r="BK154" s="144">
        <f>ROUND(I154*H154,2)</f>
        <v>0</v>
      </c>
      <c r="BL154" s="18" t="s">
        <v>191</v>
      </c>
      <c r="BM154" s="143" t="s">
        <v>2036</v>
      </c>
    </row>
    <row r="155" spans="2:65" s="1" customFormat="1" ht="39">
      <c r="B155" s="33"/>
      <c r="D155" s="145" t="s">
        <v>193</v>
      </c>
      <c r="F155" s="146" t="s">
        <v>1976</v>
      </c>
      <c r="I155" s="147"/>
      <c r="L155" s="33"/>
      <c r="M155" s="148"/>
      <c r="T155" s="54"/>
      <c r="AT155" s="18" t="s">
        <v>193</v>
      </c>
      <c r="AU155" s="18" t="s">
        <v>78</v>
      </c>
    </row>
    <row r="156" spans="2:65" s="1" customFormat="1">
      <c r="B156" s="33"/>
      <c r="D156" s="149" t="s">
        <v>195</v>
      </c>
      <c r="F156" s="150" t="s">
        <v>1977</v>
      </c>
      <c r="I156" s="147"/>
      <c r="L156" s="33"/>
      <c r="M156" s="148"/>
      <c r="T156" s="54"/>
      <c r="AT156" s="18" t="s">
        <v>195</v>
      </c>
      <c r="AU156" s="18" t="s">
        <v>78</v>
      </c>
    </row>
    <row r="157" spans="2:65" s="1" customFormat="1" ht="44.25" customHeight="1">
      <c r="B157" s="33"/>
      <c r="C157" s="132" t="s">
        <v>303</v>
      </c>
      <c r="D157" s="132" t="s">
        <v>186</v>
      </c>
      <c r="E157" s="133" t="s">
        <v>2037</v>
      </c>
      <c r="F157" s="134" t="s">
        <v>2038</v>
      </c>
      <c r="G157" s="135" t="s">
        <v>313</v>
      </c>
      <c r="H157" s="136">
        <v>0.26200000000000001</v>
      </c>
      <c r="I157" s="137"/>
      <c r="J157" s="138">
        <f>ROUND(I157*H157,2)</f>
        <v>0</v>
      </c>
      <c r="K157" s="134" t="s">
        <v>190</v>
      </c>
      <c r="L157" s="33"/>
      <c r="M157" s="139" t="s">
        <v>19</v>
      </c>
      <c r="N157" s="140" t="s">
        <v>40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191</v>
      </c>
      <c r="AT157" s="143" t="s">
        <v>186</v>
      </c>
      <c r="AU157" s="143" t="s">
        <v>78</v>
      </c>
      <c r="AY157" s="18" t="s">
        <v>184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76</v>
      </c>
      <c r="BK157" s="144">
        <f>ROUND(I157*H157,2)</f>
        <v>0</v>
      </c>
      <c r="BL157" s="18" t="s">
        <v>191</v>
      </c>
      <c r="BM157" s="143" t="s">
        <v>2039</v>
      </c>
    </row>
    <row r="158" spans="2:65" s="1" customFormat="1" ht="29.25">
      <c r="B158" s="33"/>
      <c r="D158" s="145" t="s">
        <v>193</v>
      </c>
      <c r="F158" s="146" t="s">
        <v>2040</v>
      </c>
      <c r="I158" s="147"/>
      <c r="L158" s="33"/>
      <c r="M158" s="148"/>
      <c r="T158" s="54"/>
      <c r="AT158" s="18" t="s">
        <v>193</v>
      </c>
      <c r="AU158" s="18" t="s">
        <v>78</v>
      </c>
    </row>
    <row r="159" spans="2:65" s="1" customFormat="1">
      <c r="B159" s="33"/>
      <c r="D159" s="149" t="s">
        <v>195</v>
      </c>
      <c r="F159" s="150" t="s">
        <v>2041</v>
      </c>
      <c r="I159" s="147"/>
      <c r="L159" s="33"/>
      <c r="M159" s="148"/>
      <c r="T159" s="54"/>
      <c r="AT159" s="18" t="s">
        <v>195</v>
      </c>
      <c r="AU159" s="18" t="s">
        <v>78</v>
      </c>
    </row>
    <row r="160" spans="2:65" s="11" customFormat="1" ht="25.9" customHeight="1">
      <c r="B160" s="120"/>
      <c r="D160" s="121" t="s">
        <v>68</v>
      </c>
      <c r="E160" s="122" t="s">
        <v>1244</v>
      </c>
      <c r="F160" s="122" t="s">
        <v>2042</v>
      </c>
      <c r="I160" s="123"/>
      <c r="J160" s="124">
        <f>BK160</f>
        <v>0</v>
      </c>
      <c r="L160" s="120"/>
      <c r="M160" s="125"/>
      <c r="P160" s="126">
        <f>P161</f>
        <v>0</v>
      </c>
      <c r="R160" s="126">
        <f>R161</f>
        <v>1.1362000000000001E-2</v>
      </c>
      <c r="T160" s="127">
        <f>T161</f>
        <v>0</v>
      </c>
      <c r="AR160" s="121" t="s">
        <v>78</v>
      </c>
      <c r="AT160" s="128" t="s">
        <v>68</v>
      </c>
      <c r="AU160" s="128" t="s">
        <v>69</v>
      </c>
      <c r="AY160" s="121" t="s">
        <v>184</v>
      </c>
      <c r="BK160" s="129">
        <f>BK161</f>
        <v>0</v>
      </c>
    </row>
    <row r="161" spans="2:65" s="11" customFormat="1" ht="22.9" customHeight="1">
      <c r="B161" s="120"/>
      <c r="D161" s="121" t="s">
        <v>68</v>
      </c>
      <c r="E161" s="130" t="s">
        <v>2043</v>
      </c>
      <c r="F161" s="130" t="s">
        <v>2044</v>
      </c>
      <c r="I161" s="123"/>
      <c r="J161" s="131">
        <f>BK161</f>
        <v>0</v>
      </c>
      <c r="L161" s="120"/>
      <c r="M161" s="125"/>
      <c r="P161" s="126">
        <f>SUM(P162:P199)</f>
        <v>0</v>
      </c>
      <c r="R161" s="126">
        <f>SUM(R162:R199)</f>
        <v>1.1362000000000001E-2</v>
      </c>
      <c r="T161" s="127">
        <f>SUM(T162:T199)</f>
        <v>0</v>
      </c>
      <c r="AR161" s="121" t="s">
        <v>78</v>
      </c>
      <c r="AT161" s="128" t="s">
        <v>68</v>
      </c>
      <c r="AU161" s="128" t="s">
        <v>76</v>
      </c>
      <c r="AY161" s="121" t="s">
        <v>184</v>
      </c>
      <c r="BK161" s="129">
        <f>SUM(BK162:BK199)</f>
        <v>0</v>
      </c>
    </row>
    <row r="162" spans="2:65" s="1" customFormat="1" ht="21.75" customHeight="1">
      <c r="B162" s="33"/>
      <c r="C162" s="132" t="s">
        <v>310</v>
      </c>
      <c r="D162" s="132" t="s">
        <v>186</v>
      </c>
      <c r="E162" s="133" t="s">
        <v>2045</v>
      </c>
      <c r="F162" s="134" t="s">
        <v>2046</v>
      </c>
      <c r="G162" s="135" t="s">
        <v>328</v>
      </c>
      <c r="H162" s="136">
        <v>1.5</v>
      </c>
      <c r="I162" s="137"/>
      <c r="J162" s="138">
        <f>ROUND(I162*H162,2)</f>
        <v>0</v>
      </c>
      <c r="K162" s="134" t="s">
        <v>190</v>
      </c>
      <c r="L162" s="33"/>
      <c r="M162" s="139" t="s">
        <v>19</v>
      </c>
      <c r="N162" s="140" t="s">
        <v>40</v>
      </c>
      <c r="P162" s="141">
        <f>O162*H162</f>
        <v>0</v>
      </c>
      <c r="Q162" s="141">
        <v>1.42E-3</v>
      </c>
      <c r="R162" s="141">
        <f>Q162*H162</f>
        <v>2.1299999999999999E-3</v>
      </c>
      <c r="S162" s="141">
        <v>0</v>
      </c>
      <c r="T162" s="142">
        <f>S162*H162</f>
        <v>0</v>
      </c>
      <c r="AR162" s="143" t="s">
        <v>303</v>
      </c>
      <c r="AT162" s="143" t="s">
        <v>186</v>
      </c>
      <c r="AU162" s="143" t="s">
        <v>78</v>
      </c>
      <c r="AY162" s="18" t="s">
        <v>184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76</v>
      </c>
      <c r="BK162" s="144">
        <f>ROUND(I162*H162,2)</f>
        <v>0</v>
      </c>
      <c r="BL162" s="18" t="s">
        <v>303</v>
      </c>
      <c r="BM162" s="143" t="s">
        <v>2047</v>
      </c>
    </row>
    <row r="163" spans="2:65" s="1" customFormat="1">
      <c r="B163" s="33"/>
      <c r="D163" s="145" t="s">
        <v>193</v>
      </c>
      <c r="F163" s="146" t="s">
        <v>2048</v>
      </c>
      <c r="I163" s="147"/>
      <c r="L163" s="33"/>
      <c r="M163" s="148"/>
      <c r="T163" s="54"/>
      <c r="AT163" s="18" t="s">
        <v>193</v>
      </c>
      <c r="AU163" s="18" t="s">
        <v>78</v>
      </c>
    </row>
    <row r="164" spans="2:65" s="1" customFormat="1">
      <c r="B164" s="33"/>
      <c r="D164" s="149" t="s">
        <v>195</v>
      </c>
      <c r="F164" s="150" t="s">
        <v>2049</v>
      </c>
      <c r="I164" s="147"/>
      <c r="L164" s="33"/>
      <c r="M164" s="148"/>
      <c r="T164" s="54"/>
      <c r="AT164" s="18" t="s">
        <v>195</v>
      </c>
      <c r="AU164" s="18" t="s">
        <v>78</v>
      </c>
    </row>
    <row r="165" spans="2:65" s="1" customFormat="1" ht="16.5" customHeight="1">
      <c r="B165" s="33"/>
      <c r="C165" s="132" t="s">
        <v>318</v>
      </c>
      <c r="D165" s="132" t="s">
        <v>186</v>
      </c>
      <c r="E165" s="133" t="s">
        <v>2050</v>
      </c>
      <c r="F165" s="134" t="s">
        <v>2051</v>
      </c>
      <c r="G165" s="135" t="s">
        <v>328</v>
      </c>
      <c r="H165" s="136">
        <v>1</v>
      </c>
      <c r="I165" s="137"/>
      <c r="J165" s="138">
        <f>ROUND(I165*H165,2)</f>
        <v>0</v>
      </c>
      <c r="K165" s="134" t="s">
        <v>190</v>
      </c>
      <c r="L165" s="33"/>
      <c r="M165" s="139" t="s">
        <v>19</v>
      </c>
      <c r="N165" s="140" t="s">
        <v>40</v>
      </c>
      <c r="P165" s="141">
        <f>O165*H165</f>
        <v>0</v>
      </c>
      <c r="Q165" s="141">
        <v>7.2999999999999996E-4</v>
      </c>
      <c r="R165" s="141">
        <f>Q165*H165</f>
        <v>7.2999999999999996E-4</v>
      </c>
      <c r="S165" s="141">
        <v>0</v>
      </c>
      <c r="T165" s="142">
        <f>S165*H165</f>
        <v>0</v>
      </c>
      <c r="AR165" s="143" t="s">
        <v>303</v>
      </c>
      <c r="AT165" s="143" t="s">
        <v>186</v>
      </c>
      <c r="AU165" s="143" t="s">
        <v>78</v>
      </c>
      <c r="AY165" s="18" t="s">
        <v>184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76</v>
      </c>
      <c r="BK165" s="144">
        <f>ROUND(I165*H165,2)</f>
        <v>0</v>
      </c>
      <c r="BL165" s="18" t="s">
        <v>303</v>
      </c>
      <c r="BM165" s="143" t="s">
        <v>2052</v>
      </c>
    </row>
    <row r="166" spans="2:65" s="1" customFormat="1">
      <c r="B166" s="33"/>
      <c r="D166" s="145" t="s">
        <v>193</v>
      </c>
      <c r="F166" s="146" t="s">
        <v>2053</v>
      </c>
      <c r="I166" s="147"/>
      <c r="L166" s="33"/>
      <c r="M166" s="148"/>
      <c r="T166" s="54"/>
      <c r="AT166" s="18" t="s">
        <v>193</v>
      </c>
      <c r="AU166" s="18" t="s">
        <v>78</v>
      </c>
    </row>
    <row r="167" spans="2:65" s="1" customFormat="1">
      <c r="B167" s="33"/>
      <c r="D167" s="149" t="s">
        <v>195</v>
      </c>
      <c r="F167" s="150" t="s">
        <v>2054</v>
      </c>
      <c r="I167" s="147"/>
      <c r="L167" s="33"/>
      <c r="M167" s="148"/>
      <c r="T167" s="54"/>
      <c r="AT167" s="18" t="s">
        <v>195</v>
      </c>
      <c r="AU167" s="18" t="s">
        <v>78</v>
      </c>
    </row>
    <row r="168" spans="2:65" s="12" customFormat="1">
      <c r="B168" s="151"/>
      <c r="D168" s="145" t="s">
        <v>197</v>
      </c>
      <c r="E168" s="152" t="s">
        <v>19</v>
      </c>
      <c r="F168" s="153" t="s">
        <v>2055</v>
      </c>
      <c r="H168" s="154">
        <v>1</v>
      </c>
      <c r="I168" s="155"/>
      <c r="L168" s="151"/>
      <c r="M168" s="156"/>
      <c r="T168" s="157"/>
      <c r="AT168" s="152" t="s">
        <v>197</v>
      </c>
      <c r="AU168" s="152" t="s">
        <v>78</v>
      </c>
      <c r="AV168" s="12" t="s">
        <v>78</v>
      </c>
      <c r="AW168" s="12" t="s">
        <v>31</v>
      </c>
      <c r="AX168" s="12" t="s">
        <v>76</v>
      </c>
      <c r="AY168" s="152" t="s">
        <v>184</v>
      </c>
    </row>
    <row r="169" spans="2:65" s="1" customFormat="1" ht="16.5" customHeight="1">
      <c r="B169" s="33"/>
      <c r="C169" s="132" t="s">
        <v>325</v>
      </c>
      <c r="D169" s="132" t="s">
        <v>186</v>
      </c>
      <c r="E169" s="133" t="s">
        <v>2056</v>
      </c>
      <c r="F169" s="134" t="s">
        <v>2057</v>
      </c>
      <c r="G169" s="135" t="s">
        <v>328</v>
      </c>
      <c r="H169" s="136">
        <v>2.6</v>
      </c>
      <c r="I169" s="137"/>
      <c r="J169" s="138">
        <f>ROUND(I169*H169,2)</f>
        <v>0</v>
      </c>
      <c r="K169" s="134" t="s">
        <v>190</v>
      </c>
      <c r="L169" s="33"/>
      <c r="M169" s="139" t="s">
        <v>19</v>
      </c>
      <c r="N169" s="140" t="s">
        <v>40</v>
      </c>
      <c r="P169" s="141">
        <f>O169*H169</f>
        <v>0</v>
      </c>
      <c r="Q169" s="141">
        <v>3.6000000000000002E-4</v>
      </c>
      <c r="R169" s="141">
        <f>Q169*H169</f>
        <v>9.3600000000000009E-4</v>
      </c>
      <c r="S169" s="141">
        <v>0</v>
      </c>
      <c r="T169" s="142">
        <f>S169*H169</f>
        <v>0</v>
      </c>
      <c r="AR169" s="143" t="s">
        <v>303</v>
      </c>
      <c r="AT169" s="143" t="s">
        <v>186</v>
      </c>
      <c r="AU169" s="143" t="s">
        <v>78</v>
      </c>
      <c r="AY169" s="18" t="s">
        <v>184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76</v>
      </c>
      <c r="BK169" s="144">
        <f>ROUND(I169*H169,2)</f>
        <v>0</v>
      </c>
      <c r="BL169" s="18" t="s">
        <v>303</v>
      </c>
      <c r="BM169" s="143" t="s">
        <v>2058</v>
      </c>
    </row>
    <row r="170" spans="2:65" s="1" customFormat="1">
      <c r="B170" s="33"/>
      <c r="D170" s="145" t="s">
        <v>193</v>
      </c>
      <c r="F170" s="146" t="s">
        <v>2059</v>
      </c>
      <c r="I170" s="147"/>
      <c r="L170" s="33"/>
      <c r="M170" s="148"/>
      <c r="T170" s="54"/>
      <c r="AT170" s="18" t="s">
        <v>193</v>
      </c>
      <c r="AU170" s="18" t="s">
        <v>78</v>
      </c>
    </row>
    <row r="171" spans="2:65" s="1" customFormat="1">
      <c r="B171" s="33"/>
      <c r="D171" s="149" t="s">
        <v>195</v>
      </c>
      <c r="F171" s="150" t="s">
        <v>2060</v>
      </c>
      <c r="I171" s="147"/>
      <c r="L171" s="33"/>
      <c r="M171" s="148"/>
      <c r="T171" s="54"/>
      <c r="AT171" s="18" t="s">
        <v>195</v>
      </c>
      <c r="AU171" s="18" t="s">
        <v>78</v>
      </c>
    </row>
    <row r="172" spans="2:65" s="12" customFormat="1">
      <c r="B172" s="151"/>
      <c r="D172" s="145" t="s">
        <v>197</v>
      </c>
      <c r="E172" s="152" t="s">
        <v>19</v>
      </c>
      <c r="F172" s="153" t="s">
        <v>2061</v>
      </c>
      <c r="H172" s="154">
        <v>2.6</v>
      </c>
      <c r="I172" s="155"/>
      <c r="L172" s="151"/>
      <c r="M172" s="156"/>
      <c r="T172" s="157"/>
      <c r="AT172" s="152" t="s">
        <v>197</v>
      </c>
      <c r="AU172" s="152" t="s">
        <v>78</v>
      </c>
      <c r="AV172" s="12" t="s">
        <v>78</v>
      </c>
      <c r="AW172" s="12" t="s">
        <v>31</v>
      </c>
      <c r="AX172" s="12" t="s">
        <v>76</v>
      </c>
      <c r="AY172" s="152" t="s">
        <v>184</v>
      </c>
    </row>
    <row r="173" spans="2:65" s="1" customFormat="1" ht="16.5" customHeight="1">
      <c r="B173" s="33"/>
      <c r="C173" s="132" t="s">
        <v>333</v>
      </c>
      <c r="D173" s="132" t="s">
        <v>186</v>
      </c>
      <c r="E173" s="133" t="s">
        <v>2062</v>
      </c>
      <c r="F173" s="134" t="s">
        <v>2063</v>
      </c>
      <c r="G173" s="135" t="s">
        <v>328</v>
      </c>
      <c r="H173" s="136">
        <v>14.8</v>
      </c>
      <c r="I173" s="137"/>
      <c r="J173" s="138">
        <f>ROUND(I173*H173,2)</f>
        <v>0</v>
      </c>
      <c r="K173" s="134" t="s">
        <v>190</v>
      </c>
      <c r="L173" s="33"/>
      <c r="M173" s="139" t="s">
        <v>19</v>
      </c>
      <c r="N173" s="140" t="s">
        <v>40</v>
      </c>
      <c r="P173" s="141">
        <f>O173*H173</f>
        <v>0</v>
      </c>
      <c r="Q173" s="141">
        <v>4.6999999999999999E-4</v>
      </c>
      <c r="R173" s="141">
        <f>Q173*H173</f>
        <v>6.9560000000000004E-3</v>
      </c>
      <c r="S173" s="141">
        <v>0</v>
      </c>
      <c r="T173" s="142">
        <f>S173*H173</f>
        <v>0</v>
      </c>
      <c r="AR173" s="143" t="s">
        <v>303</v>
      </c>
      <c r="AT173" s="143" t="s">
        <v>186</v>
      </c>
      <c r="AU173" s="143" t="s">
        <v>78</v>
      </c>
      <c r="AY173" s="18" t="s">
        <v>184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76</v>
      </c>
      <c r="BK173" s="144">
        <f>ROUND(I173*H173,2)</f>
        <v>0</v>
      </c>
      <c r="BL173" s="18" t="s">
        <v>303</v>
      </c>
      <c r="BM173" s="143" t="s">
        <v>2064</v>
      </c>
    </row>
    <row r="174" spans="2:65" s="1" customFormat="1">
      <c r="B174" s="33"/>
      <c r="D174" s="145" t="s">
        <v>193</v>
      </c>
      <c r="F174" s="146" t="s">
        <v>2065</v>
      </c>
      <c r="I174" s="147"/>
      <c r="L174" s="33"/>
      <c r="M174" s="148"/>
      <c r="T174" s="54"/>
      <c r="AT174" s="18" t="s">
        <v>193</v>
      </c>
      <c r="AU174" s="18" t="s">
        <v>78</v>
      </c>
    </row>
    <row r="175" spans="2:65" s="1" customFormat="1">
      <c r="B175" s="33"/>
      <c r="D175" s="149" t="s">
        <v>195</v>
      </c>
      <c r="F175" s="150" t="s">
        <v>2066</v>
      </c>
      <c r="I175" s="147"/>
      <c r="L175" s="33"/>
      <c r="M175" s="148"/>
      <c r="T175" s="54"/>
      <c r="AT175" s="18" t="s">
        <v>195</v>
      </c>
      <c r="AU175" s="18" t="s">
        <v>78</v>
      </c>
    </row>
    <row r="176" spans="2:65" s="12" customFormat="1">
      <c r="B176" s="151"/>
      <c r="D176" s="145" t="s">
        <v>197</v>
      </c>
      <c r="E176" s="152" t="s">
        <v>19</v>
      </c>
      <c r="F176" s="153" t="s">
        <v>2067</v>
      </c>
      <c r="H176" s="154">
        <v>3</v>
      </c>
      <c r="I176" s="155"/>
      <c r="L176" s="151"/>
      <c r="M176" s="156"/>
      <c r="T176" s="157"/>
      <c r="AT176" s="152" t="s">
        <v>197</v>
      </c>
      <c r="AU176" s="152" t="s">
        <v>78</v>
      </c>
      <c r="AV176" s="12" t="s">
        <v>78</v>
      </c>
      <c r="AW176" s="12" t="s">
        <v>31</v>
      </c>
      <c r="AX176" s="12" t="s">
        <v>69</v>
      </c>
      <c r="AY176" s="152" t="s">
        <v>184</v>
      </c>
    </row>
    <row r="177" spans="2:65" s="12" customFormat="1">
      <c r="B177" s="151"/>
      <c r="D177" s="145" t="s">
        <v>197</v>
      </c>
      <c r="E177" s="152" t="s">
        <v>19</v>
      </c>
      <c r="F177" s="153" t="s">
        <v>2068</v>
      </c>
      <c r="H177" s="154">
        <v>9</v>
      </c>
      <c r="I177" s="155"/>
      <c r="L177" s="151"/>
      <c r="M177" s="156"/>
      <c r="T177" s="157"/>
      <c r="AT177" s="152" t="s">
        <v>197</v>
      </c>
      <c r="AU177" s="152" t="s">
        <v>78</v>
      </c>
      <c r="AV177" s="12" t="s">
        <v>78</v>
      </c>
      <c r="AW177" s="12" t="s">
        <v>31</v>
      </c>
      <c r="AX177" s="12" t="s">
        <v>69</v>
      </c>
      <c r="AY177" s="152" t="s">
        <v>184</v>
      </c>
    </row>
    <row r="178" spans="2:65" s="12" customFormat="1">
      <c r="B178" s="151"/>
      <c r="D178" s="145" t="s">
        <v>197</v>
      </c>
      <c r="E178" s="152" t="s">
        <v>19</v>
      </c>
      <c r="F178" s="153" t="s">
        <v>2069</v>
      </c>
      <c r="H178" s="154">
        <v>2.8</v>
      </c>
      <c r="I178" s="155"/>
      <c r="L178" s="151"/>
      <c r="M178" s="156"/>
      <c r="T178" s="157"/>
      <c r="AT178" s="152" t="s">
        <v>197</v>
      </c>
      <c r="AU178" s="152" t="s">
        <v>78</v>
      </c>
      <c r="AV178" s="12" t="s">
        <v>78</v>
      </c>
      <c r="AW178" s="12" t="s">
        <v>31</v>
      </c>
      <c r="AX178" s="12" t="s">
        <v>69</v>
      </c>
      <c r="AY178" s="152" t="s">
        <v>184</v>
      </c>
    </row>
    <row r="179" spans="2:65" s="13" customFormat="1">
      <c r="B179" s="158"/>
      <c r="D179" s="145" t="s">
        <v>197</v>
      </c>
      <c r="E179" s="159" t="s">
        <v>19</v>
      </c>
      <c r="F179" s="160" t="s">
        <v>205</v>
      </c>
      <c r="H179" s="161">
        <v>14.8</v>
      </c>
      <c r="I179" s="162"/>
      <c r="L179" s="158"/>
      <c r="M179" s="163"/>
      <c r="T179" s="164"/>
      <c r="AT179" s="159" t="s">
        <v>197</v>
      </c>
      <c r="AU179" s="159" t="s">
        <v>78</v>
      </c>
      <c r="AV179" s="13" t="s">
        <v>191</v>
      </c>
      <c r="AW179" s="13" t="s">
        <v>31</v>
      </c>
      <c r="AX179" s="13" t="s">
        <v>76</v>
      </c>
      <c r="AY179" s="159" t="s">
        <v>184</v>
      </c>
    </row>
    <row r="180" spans="2:65" s="1" customFormat="1" ht="16.5" customHeight="1">
      <c r="B180" s="33"/>
      <c r="C180" s="132" t="s">
        <v>7</v>
      </c>
      <c r="D180" s="132" t="s">
        <v>186</v>
      </c>
      <c r="E180" s="133" t="s">
        <v>2070</v>
      </c>
      <c r="F180" s="134" t="s">
        <v>2071</v>
      </c>
      <c r="G180" s="135" t="s">
        <v>509</v>
      </c>
      <c r="H180" s="136">
        <v>1</v>
      </c>
      <c r="I180" s="137"/>
      <c r="J180" s="138">
        <f>ROUND(I180*H180,2)</f>
        <v>0</v>
      </c>
      <c r="K180" s="134" t="s">
        <v>190</v>
      </c>
      <c r="L180" s="33"/>
      <c r="M180" s="139" t="s">
        <v>19</v>
      </c>
      <c r="N180" s="140" t="s">
        <v>40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303</v>
      </c>
      <c r="AT180" s="143" t="s">
        <v>186</v>
      </c>
      <c r="AU180" s="143" t="s">
        <v>78</v>
      </c>
      <c r="AY180" s="18" t="s">
        <v>184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76</v>
      </c>
      <c r="BK180" s="144">
        <f>ROUND(I180*H180,2)</f>
        <v>0</v>
      </c>
      <c r="BL180" s="18" t="s">
        <v>303</v>
      </c>
      <c r="BM180" s="143" t="s">
        <v>2072</v>
      </c>
    </row>
    <row r="181" spans="2:65" s="1" customFormat="1" ht="19.5">
      <c r="B181" s="33"/>
      <c r="D181" s="145" t="s">
        <v>193</v>
      </c>
      <c r="F181" s="146" t="s">
        <v>2073</v>
      </c>
      <c r="I181" s="147"/>
      <c r="L181" s="33"/>
      <c r="M181" s="148"/>
      <c r="T181" s="54"/>
      <c r="AT181" s="18" t="s">
        <v>193</v>
      </c>
      <c r="AU181" s="18" t="s">
        <v>78</v>
      </c>
    </row>
    <row r="182" spans="2:65" s="1" customFormat="1">
      <c r="B182" s="33"/>
      <c r="D182" s="149" t="s">
        <v>195</v>
      </c>
      <c r="F182" s="150" t="s">
        <v>2074</v>
      </c>
      <c r="I182" s="147"/>
      <c r="L182" s="33"/>
      <c r="M182" s="148"/>
      <c r="T182" s="54"/>
      <c r="AT182" s="18" t="s">
        <v>195</v>
      </c>
      <c r="AU182" s="18" t="s">
        <v>78</v>
      </c>
    </row>
    <row r="183" spans="2:65" s="12" customFormat="1">
      <c r="B183" s="151"/>
      <c r="D183" s="145" t="s">
        <v>197</v>
      </c>
      <c r="E183" s="152" t="s">
        <v>19</v>
      </c>
      <c r="F183" s="153" t="s">
        <v>76</v>
      </c>
      <c r="H183" s="154">
        <v>1</v>
      </c>
      <c r="I183" s="155"/>
      <c r="L183" s="151"/>
      <c r="M183" s="156"/>
      <c r="T183" s="157"/>
      <c r="AT183" s="152" t="s">
        <v>197</v>
      </c>
      <c r="AU183" s="152" t="s">
        <v>78</v>
      </c>
      <c r="AV183" s="12" t="s">
        <v>78</v>
      </c>
      <c r="AW183" s="12" t="s">
        <v>31</v>
      </c>
      <c r="AX183" s="12" t="s">
        <v>76</v>
      </c>
      <c r="AY183" s="152" t="s">
        <v>184</v>
      </c>
    </row>
    <row r="184" spans="2:65" s="1" customFormat="1" ht="24.2" customHeight="1">
      <c r="B184" s="33"/>
      <c r="C184" s="132" t="s">
        <v>351</v>
      </c>
      <c r="D184" s="132" t="s">
        <v>186</v>
      </c>
      <c r="E184" s="133" t="s">
        <v>2075</v>
      </c>
      <c r="F184" s="134" t="s">
        <v>2076</v>
      </c>
      <c r="G184" s="135" t="s">
        <v>509</v>
      </c>
      <c r="H184" s="136">
        <v>1</v>
      </c>
      <c r="I184" s="137"/>
      <c r="J184" s="138">
        <f>ROUND(I184*H184,2)</f>
        <v>0</v>
      </c>
      <c r="K184" s="134" t="s">
        <v>190</v>
      </c>
      <c r="L184" s="33"/>
      <c r="M184" s="139" t="s">
        <v>19</v>
      </c>
      <c r="N184" s="140" t="s">
        <v>40</v>
      </c>
      <c r="P184" s="141">
        <f>O184*H184</f>
        <v>0</v>
      </c>
      <c r="Q184" s="141">
        <v>6.0000000000000002E-5</v>
      </c>
      <c r="R184" s="141">
        <f>Q184*H184</f>
        <v>6.0000000000000002E-5</v>
      </c>
      <c r="S184" s="141">
        <v>0</v>
      </c>
      <c r="T184" s="142">
        <f>S184*H184</f>
        <v>0</v>
      </c>
      <c r="AR184" s="143" t="s">
        <v>303</v>
      </c>
      <c r="AT184" s="143" t="s">
        <v>186</v>
      </c>
      <c r="AU184" s="143" t="s">
        <v>78</v>
      </c>
      <c r="AY184" s="18" t="s">
        <v>184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76</v>
      </c>
      <c r="BK184" s="144">
        <f>ROUND(I184*H184,2)</f>
        <v>0</v>
      </c>
      <c r="BL184" s="18" t="s">
        <v>303</v>
      </c>
      <c r="BM184" s="143" t="s">
        <v>2077</v>
      </c>
    </row>
    <row r="185" spans="2:65" s="1" customFormat="1" ht="19.5">
      <c r="B185" s="33"/>
      <c r="D185" s="145" t="s">
        <v>193</v>
      </c>
      <c r="F185" s="146" t="s">
        <v>2078</v>
      </c>
      <c r="I185" s="147"/>
      <c r="L185" s="33"/>
      <c r="M185" s="148"/>
      <c r="T185" s="54"/>
      <c r="AT185" s="18" t="s">
        <v>193</v>
      </c>
      <c r="AU185" s="18" t="s">
        <v>78</v>
      </c>
    </row>
    <row r="186" spans="2:65" s="1" customFormat="1">
      <c r="B186" s="33"/>
      <c r="D186" s="149" t="s">
        <v>195</v>
      </c>
      <c r="F186" s="150" t="s">
        <v>2079</v>
      </c>
      <c r="I186" s="147"/>
      <c r="L186" s="33"/>
      <c r="M186" s="148"/>
      <c r="T186" s="54"/>
      <c r="AT186" s="18" t="s">
        <v>195</v>
      </c>
      <c r="AU186" s="18" t="s">
        <v>78</v>
      </c>
    </row>
    <row r="187" spans="2:65" s="1" customFormat="1" ht="24.2" customHeight="1">
      <c r="B187" s="33"/>
      <c r="C187" s="171" t="s">
        <v>358</v>
      </c>
      <c r="D187" s="171" t="s">
        <v>557</v>
      </c>
      <c r="E187" s="172" t="s">
        <v>2080</v>
      </c>
      <c r="F187" s="173" t="s">
        <v>2081</v>
      </c>
      <c r="G187" s="174" t="s">
        <v>509</v>
      </c>
      <c r="H187" s="175">
        <v>1</v>
      </c>
      <c r="I187" s="176"/>
      <c r="J187" s="177">
        <f>ROUND(I187*H187,2)</f>
        <v>0</v>
      </c>
      <c r="K187" s="173" t="s">
        <v>19</v>
      </c>
      <c r="L187" s="178"/>
      <c r="M187" s="179" t="s">
        <v>19</v>
      </c>
      <c r="N187" s="180" t="s">
        <v>40</v>
      </c>
      <c r="P187" s="141">
        <f>O187*H187</f>
        <v>0</v>
      </c>
      <c r="Q187" s="141">
        <v>3.8000000000000002E-4</v>
      </c>
      <c r="R187" s="141">
        <f>Q187*H187</f>
        <v>3.8000000000000002E-4</v>
      </c>
      <c r="S187" s="141">
        <v>0</v>
      </c>
      <c r="T187" s="142">
        <f>S187*H187</f>
        <v>0</v>
      </c>
      <c r="AR187" s="143" t="s">
        <v>423</v>
      </c>
      <c r="AT187" s="143" t="s">
        <v>557</v>
      </c>
      <c r="AU187" s="143" t="s">
        <v>78</v>
      </c>
      <c r="AY187" s="18" t="s">
        <v>184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76</v>
      </c>
      <c r="BK187" s="144">
        <f>ROUND(I187*H187,2)</f>
        <v>0</v>
      </c>
      <c r="BL187" s="18" t="s">
        <v>303</v>
      </c>
      <c r="BM187" s="143" t="s">
        <v>2082</v>
      </c>
    </row>
    <row r="188" spans="2:65" s="1" customFormat="1" ht="19.5">
      <c r="B188" s="33"/>
      <c r="D188" s="145" t="s">
        <v>193</v>
      </c>
      <c r="F188" s="146" t="s">
        <v>2081</v>
      </c>
      <c r="I188" s="147"/>
      <c r="L188" s="33"/>
      <c r="M188" s="148"/>
      <c r="T188" s="54"/>
      <c r="AT188" s="18" t="s">
        <v>193</v>
      </c>
      <c r="AU188" s="18" t="s">
        <v>78</v>
      </c>
    </row>
    <row r="189" spans="2:65" s="12" customFormat="1">
      <c r="B189" s="151"/>
      <c r="D189" s="145" t="s">
        <v>197</v>
      </c>
      <c r="E189" s="152" t="s">
        <v>19</v>
      </c>
      <c r="F189" s="153" t="s">
        <v>76</v>
      </c>
      <c r="H189" s="154">
        <v>1</v>
      </c>
      <c r="I189" s="155"/>
      <c r="L189" s="151"/>
      <c r="M189" s="156"/>
      <c r="T189" s="157"/>
      <c r="AT189" s="152" t="s">
        <v>197</v>
      </c>
      <c r="AU189" s="152" t="s">
        <v>78</v>
      </c>
      <c r="AV189" s="12" t="s">
        <v>78</v>
      </c>
      <c r="AW189" s="12" t="s">
        <v>31</v>
      </c>
      <c r="AX189" s="12" t="s">
        <v>76</v>
      </c>
      <c r="AY189" s="152" t="s">
        <v>184</v>
      </c>
    </row>
    <row r="190" spans="2:65" s="1" customFormat="1" ht="24.2" customHeight="1">
      <c r="B190" s="33"/>
      <c r="C190" s="132" t="s">
        <v>365</v>
      </c>
      <c r="D190" s="132" t="s">
        <v>186</v>
      </c>
      <c r="E190" s="133" t="s">
        <v>2083</v>
      </c>
      <c r="F190" s="134" t="s">
        <v>2084</v>
      </c>
      <c r="G190" s="135" t="s">
        <v>509</v>
      </c>
      <c r="H190" s="136">
        <v>1</v>
      </c>
      <c r="I190" s="137"/>
      <c r="J190" s="138">
        <f>ROUND(I190*H190,2)</f>
        <v>0</v>
      </c>
      <c r="K190" s="134" t="s">
        <v>190</v>
      </c>
      <c r="L190" s="33"/>
      <c r="M190" s="139" t="s">
        <v>19</v>
      </c>
      <c r="N190" s="140" t="s">
        <v>40</v>
      </c>
      <c r="P190" s="141">
        <f>O190*H190</f>
        <v>0</v>
      </c>
      <c r="Q190" s="141">
        <v>1.7000000000000001E-4</v>
      </c>
      <c r="R190" s="141">
        <f>Q190*H190</f>
        <v>1.7000000000000001E-4</v>
      </c>
      <c r="S190" s="141">
        <v>0</v>
      </c>
      <c r="T190" s="142">
        <f>S190*H190</f>
        <v>0</v>
      </c>
      <c r="AR190" s="143" t="s">
        <v>303</v>
      </c>
      <c r="AT190" s="143" t="s">
        <v>186</v>
      </c>
      <c r="AU190" s="143" t="s">
        <v>78</v>
      </c>
      <c r="AY190" s="18" t="s">
        <v>184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76</v>
      </c>
      <c r="BK190" s="144">
        <f>ROUND(I190*H190,2)</f>
        <v>0</v>
      </c>
      <c r="BL190" s="18" t="s">
        <v>303</v>
      </c>
      <c r="BM190" s="143" t="s">
        <v>2085</v>
      </c>
    </row>
    <row r="191" spans="2:65" s="1" customFormat="1" ht="19.5">
      <c r="B191" s="33"/>
      <c r="D191" s="145" t="s">
        <v>193</v>
      </c>
      <c r="F191" s="146" t="s">
        <v>2086</v>
      </c>
      <c r="I191" s="147"/>
      <c r="L191" s="33"/>
      <c r="M191" s="148"/>
      <c r="T191" s="54"/>
      <c r="AT191" s="18" t="s">
        <v>193</v>
      </c>
      <c r="AU191" s="18" t="s">
        <v>78</v>
      </c>
    </row>
    <row r="192" spans="2:65" s="1" customFormat="1">
      <c r="B192" s="33"/>
      <c r="D192" s="149" t="s">
        <v>195</v>
      </c>
      <c r="F192" s="150" t="s">
        <v>2087</v>
      </c>
      <c r="I192" s="147"/>
      <c r="L192" s="33"/>
      <c r="M192" s="148"/>
      <c r="T192" s="54"/>
      <c r="AT192" s="18" t="s">
        <v>195</v>
      </c>
      <c r="AU192" s="18" t="s">
        <v>78</v>
      </c>
    </row>
    <row r="193" spans="2:65" s="1" customFormat="1" ht="21.75" customHeight="1">
      <c r="B193" s="33"/>
      <c r="C193" s="132" t="s">
        <v>372</v>
      </c>
      <c r="D193" s="132" t="s">
        <v>186</v>
      </c>
      <c r="E193" s="133" t="s">
        <v>2088</v>
      </c>
      <c r="F193" s="134" t="s">
        <v>2089</v>
      </c>
      <c r="G193" s="135" t="s">
        <v>328</v>
      </c>
      <c r="H193" s="136">
        <v>19.899999999999999</v>
      </c>
      <c r="I193" s="137"/>
      <c r="J193" s="138">
        <f>ROUND(I193*H193,2)</f>
        <v>0</v>
      </c>
      <c r="K193" s="134" t="s">
        <v>190</v>
      </c>
      <c r="L193" s="33"/>
      <c r="M193" s="139" t="s">
        <v>19</v>
      </c>
      <c r="N193" s="140" t="s">
        <v>40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303</v>
      </c>
      <c r="AT193" s="143" t="s">
        <v>186</v>
      </c>
      <c r="AU193" s="143" t="s">
        <v>78</v>
      </c>
      <c r="AY193" s="18" t="s">
        <v>184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76</v>
      </c>
      <c r="BK193" s="144">
        <f>ROUND(I193*H193,2)</f>
        <v>0</v>
      </c>
      <c r="BL193" s="18" t="s">
        <v>303</v>
      </c>
      <c r="BM193" s="143" t="s">
        <v>2090</v>
      </c>
    </row>
    <row r="194" spans="2:65" s="1" customFormat="1">
      <c r="B194" s="33"/>
      <c r="D194" s="145" t="s">
        <v>193</v>
      </c>
      <c r="F194" s="146" t="s">
        <v>2091</v>
      </c>
      <c r="I194" s="147"/>
      <c r="L194" s="33"/>
      <c r="M194" s="148"/>
      <c r="T194" s="54"/>
      <c r="AT194" s="18" t="s">
        <v>193</v>
      </c>
      <c r="AU194" s="18" t="s">
        <v>78</v>
      </c>
    </row>
    <row r="195" spans="2:65" s="1" customFormat="1">
      <c r="B195" s="33"/>
      <c r="D195" s="149" t="s">
        <v>195</v>
      </c>
      <c r="F195" s="150" t="s">
        <v>2092</v>
      </c>
      <c r="I195" s="147"/>
      <c r="L195" s="33"/>
      <c r="M195" s="148"/>
      <c r="T195" s="54"/>
      <c r="AT195" s="18" t="s">
        <v>195</v>
      </c>
      <c r="AU195" s="18" t="s">
        <v>78</v>
      </c>
    </row>
    <row r="196" spans="2:65" s="12" customFormat="1">
      <c r="B196" s="151"/>
      <c r="D196" s="145" t="s">
        <v>197</v>
      </c>
      <c r="E196" s="152" t="s">
        <v>19</v>
      </c>
      <c r="F196" s="153" t="s">
        <v>2093</v>
      </c>
      <c r="H196" s="154">
        <v>19.899999999999999</v>
      </c>
      <c r="I196" s="155"/>
      <c r="L196" s="151"/>
      <c r="M196" s="156"/>
      <c r="T196" s="157"/>
      <c r="AT196" s="152" t="s">
        <v>197</v>
      </c>
      <c r="AU196" s="152" t="s">
        <v>78</v>
      </c>
      <c r="AV196" s="12" t="s">
        <v>78</v>
      </c>
      <c r="AW196" s="12" t="s">
        <v>31</v>
      </c>
      <c r="AX196" s="12" t="s">
        <v>76</v>
      </c>
      <c r="AY196" s="152" t="s">
        <v>184</v>
      </c>
    </row>
    <row r="197" spans="2:65" s="1" customFormat="1" ht="24.2" customHeight="1">
      <c r="B197" s="33"/>
      <c r="C197" s="132" t="s">
        <v>379</v>
      </c>
      <c r="D197" s="132" t="s">
        <v>186</v>
      </c>
      <c r="E197" s="133" t="s">
        <v>2094</v>
      </c>
      <c r="F197" s="134" t="s">
        <v>2095</v>
      </c>
      <c r="G197" s="135" t="s">
        <v>313</v>
      </c>
      <c r="H197" s="136">
        <v>1.0999999999999999E-2</v>
      </c>
      <c r="I197" s="137"/>
      <c r="J197" s="138">
        <f>ROUND(I197*H197,2)</f>
        <v>0</v>
      </c>
      <c r="K197" s="134" t="s">
        <v>190</v>
      </c>
      <c r="L197" s="33"/>
      <c r="M197" s="139" t="s">
        <v>19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303</v>
      </c>
      <c r="AT197" s="143" t="s">
        <v>186</v>
      </c>
      <c r="AU197" s="143" t="s">
        <v>78</v>
      </c>
      <c r="AY197" s="18" t="s">
        <v>184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76</v>
      </c>
      <c r="BK197" s="144">
        <f>ROUND(I197*H197,2)</f>
        <v>0</v>
      </c>
      <c r="BL197" s="18" t="s">
        <v>303</v>
      </c>
      <c r="BM197" s="143" t="s">
        <v>2096</v>
      </c>
    </row>
    <row r="198" spans="2:65" s="1" customFormat="1" ht="29.25">
      <c r="B198" s="33"/>
      <c r="D198" s="145" t="s">
        <v>193</v>
      </c>
      <c r="F198" s="146" t="s">
        <v>2097</v>
      </c>
      <c r="I198" s="147"/>
      <c r="L198" s="33"/>
      <c r="M198" s="148"/>
      <c r="T198" s="54"/>
      <c r="AT198" s="18" t="s">
        <v>193</v>
      </c>
      <c r="AU198" s="18" t="s">
        <v>78</v>
      </c>
    </row>
    <row r="199" spans="2:65" s="1" customFormat="1">
      <c r="B199" s="33"/>
      <c r="D199" s="149" t="s">
        <v>195</v>
      </c>
      <c r="F199" s="150" t="s">
        <v>2098</v>
      </c>
      <c r="I199" s="147"/>
      <c r="L199" s="33"/>
      <c r="M199" s="192"/>
      <c r="N199" s="193"/>
      <c r="O199" s="193"/>
      <c r="P199" s="193"/>
      <c r="Q199" s="193"/>
      <c r="R199" s="193"/>
      <c r="S199" s="193"/>
      <c r="T199" s="194"/>
      <c r="AT199" s="18" t="s">
        <v>195</v>
      </c>
      <c r="AU199" s="18" t="s">
        <v>78</v>
      </c>
    </row>
    <row r="200" spans="2:65" s="1" customFormat="1" ht="6.95" customHeight="1">
      <c r="B200" s="42"/>
      <c r="C200" s="43"/>
      <c r="D200" s="43"/>
      <c r="E200" s="43"/>
      <c r="F200" s="43"/>
      <c r="G200" s="43"/>
      <c r="H200" s="43"/>
      <c r="I200" s="43"/>
      <c r="J200" s="43"/>
      <c r="K200" s="43"/>
      <c r="L200" s="33"/>
    </row>
  </sheetData>
  <sheetProtection algorithmName="SHA-512" hashValue="p4+yqfndwb04l5Tble0Sk+tVWa0j5n8nla6iDvTROOOzc1ubHtNsGoqcQ/KipE5Jj0WyzGx7Q72bf7worEg7+w==" saltValue="eFfIdfKuT8YGHwt5BVtuEflbeVtMniGE9RJ5jkr267RYOP4t6ZHKmKLieghfNawPsnSud28tCJL3OVifbR3W6g==" spinCount="100000" sheet="1" objects="1" scenarios="1" formatColumns="0" formatRows="0" autoFilter="0"/>
  <autoFilter ref="C91:K199" xr:uid="{00000000-0009-0000-0000-000003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7" r:id="rId1" xr:uid="{00000000-0004-0000-0300-000000000000}"/>
    <hyperlink ref="F101" r:id="rId2" xr:uid="{00000000-0004-0000-0300-000001000000}"/>
    <hyperlink ref="F105" r:id="rId3" xr:uid="{00000000-0004-0000-0300-000002000000}"/>
    <hyperlink ref="F109" r:id="rId4" xr:uid="{00000000-0004-0000-0300-000003000000}"/>
    <hyperlink ref="F114" r:id="rId5" xr:uid="{00000000-0004-0000-0300-000004000000}"/>
    <hyperlink ref="F118" r:id="rId6" xr:uid="{00000000-0004-0000-0300-000005000000}"/>
    <hyperlink ref="F122" r:id="rId7" xr:uid="{00000000-0004-0000-0300-000006000000}"/>
    <hyperlink ref="F131" r:id="rId8" xr:uid="{00000000-0004-0000-0300-000007000000}"/>
    <hyperlink ref="F134" r:id="rId9" xr:uid="{00000000-0004-0000-0300-000008000000}"/>
    <hyperlink ref="F141" r:id="rId10" xr:uid="{00000000-0004-0000-0300-000009000000}"/>
    <hyperlink ref="F144" r:id="rId11" xr:uid="{00000000-0004-0000-0300-00000A000000}"/>
    <hyperlink ref="F148" r:id="rId12" xr:uid="{00000000-0004-0000-0300-00000B000000}"/>
    <hyperlink ref="F152" r:id="rId13" xr:uid="{00000000-0004-0000-0300-00000C000000}"/>
    <hyperlink ref="F156" r:id="rId14" xr:uid="{00000000-0004-0000-0300-00000D000000}"/>
    <hyperlink ref="F159" r:id="rId15" xr:uid="{00000000-0004-0000-0300-00000E000000}"/>
    <hyperlink ref="F164" r:id="rId16" xr:uid="{00000000-0004-0000-0300-00000F000000}"/>
    <hyperlink ref="F167" r:id="rId17" xr:uid="{00000000-0004-0000-0300-000010000000}"/>
    <hyperlink ref="F171" r:id="rId18" xr:uid="{00000000-0004-0000-0300-000011000000}"/>
    <hyperlink ref="F175" r:id="rId19" xr:uid="{00000000-0004-0000-0300-000012000000}"/>
    <hyperlink ref="F182" r:id="rId20" xr:uid="{00000000-0004-0000-0300-000013000000}"/>
    <hyperlink ref="F186" r:id="rId21" xr:uid="{00000000-0004-0000-0300-000014000000}"/>
    <hyperlink ref="F192" r:id="rId22" xr:uid="{00000000-0004-0000-0300-000015000000}"/>
    <hyperlink ref="F195" r:id="rId23" xr:uid="{00000000-0004-0000-0300-000016000000}"/>
    <hyperlink ref="F199" r:id="rId24" xr:uid="{00000000-0004-0000-03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2099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ROUND(J92,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ROUND((SUM(BE92:BE235)),  2)</f>
        <v>0</v>
      </c>
      <c r="I35" s="94">
        <v>0.21</v>
      </c>
      <c r="J35" s="84">
        <f>ROUND(((SUM(BE92:BE235))*I35),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ROUND((SUM(BF92:BF235)),  2)</f>
        <v>0</v>
      </c>
      <c r="I36" s="94">
        <v>0.15</v>
      </c>
      <c r="J36" s="84">
        <f>ROUND(((SUM(BF92:BF235))*I36),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ROUND((SUM(BG92:BG235)),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ROUND((SUM(BH92:BH235)),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ROUND((SUM(BI92:BI235)),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 xml:space="preserve">D.2.2.a.4 - Vytápění 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J92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156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9" customFormat="1" ht="19.899999999999999" customHeight="1">
      <c r="B65" s="108"/>
      <c r="D65" s="109" t="s">
        <v>159</v>
      </c>
      <c r="E65" s="110"/>
      <c r="F65" s="110"/>
      <c r="G65" s="110"/>
      <c r="H65" s="110"/>
      <c r="I65" s="110"/>
      <c r="J65" s="111">
        <f>J94</f>
        <v>0</v>
      </c>
      <c r="L65" s="108"/>
    </row>
    <row r="66" spans="2:12" s="9" customFormat="1" ht="19.899999999999999" customHeight="1">
      <c r="B66" s="108"/>
      <c r="D66" s="109" t="s">
        <v>2100</v>
      </c>
      <c r="E66" s="110"/>
      <c r="F66" s="110"/>
      <c r="G66" s="110"/>
      <c r="H66" s="110"/>
      <c r="I66" s="110"/>
      <c r="J66" s="111">
        <f>J114</f>
        <v>0</v>
      </c>
      <c r="L66" s="108"/>
    </row>
    <row r="67" spans="2:12" s="9" customFormat="1" ht="19.899999999999999" customHeight="1">
      <c r="B67" s="108"/>
      <c r="D67" s="109" t="s">
        <v>2101</v>
      </c>
      <c r="E67" s="110"/>
      <c r="F67" s="110"/>
      <c r="G67" s="110"/>
      <c r="H67" s="110"/>
      <c r="I67" s="110"/>
      <c r="J67" s="111">
        <f>J115</f>
        <v>0</v>
      </c>
      <c r="L67" s="108"/>
    </row>
    <row r="68" spans="2:12" s="9" customFormat="1" ht="19.899999999999999" customHeight="1">
      <c r="B68" s="108"/>
      <c r="D68" s="109" t="s">
        <v>2102</v>
      </c>
      <c r="E68" s="110"/>
      <c r="F68" s="110"/>
      <c r="G68" s="110"/>
      <c r="H68" s="110"/>
      <c r="I68" s="110"/>
      <c r="J68" s="111">
        <f>J128</f>
        <v>0</v>
      </c>
      <c r="L68" s="108"/>
    </row>
    <row r="69" spans="2:12" s="9" customFormat="1" ht="19.899999999999999" customHeight="1">
      <c r="B69" s="108"/>
      <c r="D69" s="109" t="s">
        <v>2103</v>
      </c>
      <c r="E69" s="110"/>
      <c r="F69" s="110"/>
      <c r="G69" s="110"/>
      <c r="H69" s="110"/>
      <c r="I69" s="110"/>
      <c r="J69" s="111">
        <f>J171</f>
        <v>0</v>
      </c>
      <c r="L69" s="108"/>
    </row>
    <row r="70" spans="2:12" s="9" customFormat="1" ht="19.899999999999999" customHeight="1">
      <c r="B70" s="108"/>
      <c r="D70" s="109" t="s">
        <v>2104</v>
      </c>
      <c r="E70" s="110"/>
      <c r="F70" s="110"/>
      <c r="G70" s="110"/>
      <c r="H70" s="110"/>
      <c r="I70" s="110"/>
      <c r="J70" s="111">
        <f>J204</f>
        <v>0</v>
      </c>
      <c r="L70" s="108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169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23" t="str">
        <f>E7</f>
        <v>Parkovací hala HZS JPO Havlíčkův Brod</v>
      </c>
      <c r="F80" s="324"/>
      <c r="G80" s="324"/>
      <c r="H80" s="324"/>
      <c r="L80" s="33"/>
    </row>
    <row r="81" spans="2:65" ht="12" customHeight="1">
      <c r="B81" s="21"/>
      <c r="C81" s="28" t="s">
        <v>132</v>
      </c>
      <c r="L81" s="21"/>
    </row>
    <row r="82" spans="2:65" s="1" customFormat="1" ht="16.5" customHeight="1">
      <c r="B82" s="33"/>
      <c r="E82" s="323" t="s">
        <v>133</v>
      </c>
      <c r="F82" s="322"/>
      <c r="G82" s="322"/>
      <c r="H82" s="322"/>
      <c r="L82" s="33"/>
    </row>
    <row r="83" spans="2:65" s="1" customFormat="1" ht="12" customHeight="1">
      <c r="B83" s="33"/>
      <c r="C83" s="28" t="s">
        <v>134</v>
      </c>
      <c r="L83" s="33"/>
    </row>
    <row r="84" spans="2:65" s="1" customFormat="1" ht="16.5" customHeight="1">
      <c r="B84" s="33"/>
      <c r="E84" s="318" t="str">
        <f>E11</f>
        <v xml:space="preserve">D.2.2.a.4 - Vytápění </v>
      </c>
      <c r="F84" s="322"/>
      <c r="G84" s="322"/>
      <c r="H84" s="322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8" t="s">
        <v>21</v>
      </c>
      <c r="F86" s="26" t="str">
        <f>F14</f>
        <v xml:space="preserve"> </v>
      </c>
      <c r="I86" s="28" t="s">
        <v>23</v>
      </c>
      <c r="J86" s="50" t="str">
        <f>IF(J14="","",J14)</f>
        <v>11. 5. 2020</v>
      </c>
      <c r="L86" s="33"/>
    </row>
    <row r="87" spans="2:65" s="1" customFormat="1" ht="6.95" customHeight="1">
      <c r="B87" s="33"/>
      <c r="L87" s="33"/>
    </row>
    <row r="88" spans="2:65" s="1" customFormat="1" ht="15.2" customHeight="1">
      <c r="B88" s="33"/>
      <c r="C88" s="28" t="s">
        <v>25</v>
      </c>
      <c r="F88" s="26" t="str">
        <f>E17</f>
        <v xml:space="preserve"> </v>
      </c>
      <c r="I88" s="28" t="s">
        <v>30</v>
      </c>
      <c r="J88" s="31" t="str">
        <f>E23</f>
        <v xml:space="preserve"> </v>
      </c>
      <c r="L88" s="33"/>
    </row>
    <row r="89" spans="2:65" s="1" customFormat="1" ht="15.2" customHeight="1">
      <c r="B89" s="33"/>
      <c r="C89" s="28" t="s">
        <v>28</v>
      </c>
      <c r="F89" s="26" t="str">
        <f>IF(E20="","",E20)</f>
        <v>Vyplň údaj</v>
      </c>
      <c r="I89" s="28" t="s">
        <v>32</v>
      </c>
      <c r="J89" s="31" t="str">
        <f>E26</f>
        <v xml:space="preserve"> 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170</v>
      </c>
      <c r="D91" s="114" t="s">
        <v>54</v>
      </c>
      <c r="E91" s="114" t="s">
        <v>50</v>
      </c>
      <c r="F91" s="114" t="s">
        <v>51</v>
      </c>
      <c r="G91" s="114" t="s">
        <v>171</v>
      </c>
      <c r="H91" s="114" t="s">
        <v>172</v>
      </c>
      <c r="I91" s="114" t="s">
        <v>173</v>
      </c>
      <c r="J91" s="114" t="s">
        <v>138</v>
      </c>
      <c r="K91" s="115" t="s">
        <v>174</v>
      </c>
      <c r="L91" s="112"/>
      <c r="M91" s="57" t="s">
        <v>19</v>
      </c>
      <c r="N91" s="58" t="s">
        <v>39</v>
      </c>
      <c r="O91" s="58" t="s">
        <v>175</v>
      </c>
      <c r="P91" s="58" t="s">
        <v>176</v>
      </c>
      <c r="Q91" s="58" t="s">
        <v>177</v>
      </c>
      <c r="R91" s="58" t="s">
        <v>178</v>
      </c>
      <c r="S91" s="58" t="s">
        <v>179</v>
      </c>
      <c r="T91" s="59" t="s">
        <v>180</v>
      </c>
    </row>
    <row r="92" spans="2:65" s="1" customFormat="1" ht="22.9" customHeight="1">
      <c r="B92" s="33"/>
      <c r="C92" s="62" t="s">
        <v>181</v>
      </c>
      <c r="J92" s="116">
        <f>BK92</f>
        <v>0</v>
      </c>
      <c r="L92" s="33"/>
      <c r="M92" s="60"/>
      <c r="N92" s="51"/>
      <c r="O92" s="51"/>
      <c r="P92" s="117">
        <f>P93</f>
        <v>0</v>
      </c>
      <c r="Q92" s="51"/>
      <c r="R92" s="117">
        <f>R93</f>
        <v>0.73080599999999996</v>
      </c>
      <c r="S92" s="51"/>
      <c r="T92" s="118">
        <f>T93</f>
        <v>0</v>
      </c>
      <c r="AT92" s="18" t="s">
        <v>68</v>
      </c>
      <c r="AU92" s="18" t="s">
        <v>139</v>
      </c>
      <c r="BK92" s="119">
        <f>BK93</f>
        <v>0</v>
      </c>
    </row>
    <row r="93" spans="2:65" s="11" customFormat="1" ht="25.9" customHeight="1">
      <c r="B93" s="120"/>
      <c r="D93" s="121" t="s">
        <v>68</v>
      </c>
      <c r="E93" s="122" t="s">
        <v>1244</v>
      </c>
      <c r="F93" s="122" t="s">
        <v>1244</v>
      </c>
      <c r="I93" s="123"/>
      <c r="J93" s="124">
        <f>BK93</f>
        <v>0</v>
      </c>
      <c r="L93" s="120"/>
      <c r="M93" s="125"/>
      <c r="P93" s="126">
        <f>P94+P114+P115+P128+P171+P204</f>
        <v>0</v>
      </c>
      <c r="R93" s="126">
        <f>R94+R114+R115+R128+R171+R204</f>
        <v>0.73080599999999996</v>
      </c>
      <c r="T93" s="127">
        <f>T94+T114+T115+T128+T171+T204</f>
        <v>0</v>
      </c>
      <c r="AR93" s="121" t="s">
        <v>78</v>
      </c>
      <c r="AT93" s="128" t="s">
        <v>68</v>
      </c>
      <c r="AU93" s="128" t="s">
        <v>69</v>
      </c>
      <c r="AY93" s="121" t="s">
        <v>184</v>
      </c>
      <c r="BK93" s="129">
        <f>BK94+BK114+BK115+BK128+BK171+BK204</f>
        <v>0</v>
      </c>
    </row>
    <row r="94" spans="2:65" s="11" customFormat="1" ht="22.9" customHeight="1">
      <c r="B94" s="120"/>
      <c r="D94" s="121" t="s">
        <v>68</v>
      </c>
      <c r="E94" s="130" t="s">
        <v>1335</v>
      </c>
      <c r="F94" s="130" t="s">
        <v>1336</v>
      </c>
      <c r="I94" s="123"/>
      <c r="J94" s="131">
        <f>BK94</f>
        <v>0</v>
      </c>
      <c r="L94" s="120"/>
      <c r="M94" s="125"/>
      <c r="P94" s="126">
        <f>SUM(P95:P113)</f>
        <v>0</v>
      </c>
      <c r="R94" s="126">
        <f>SUM(R95:R113)</f>
        <v>1.4415999999999998E-2</v>
      </c>
      <c r="T94" s="127">
        <f>SUM(T95:T113)</f>
        <v>0</v>
      </c>
      <c r="AR94" s="121" t="s">
        <v>78</v>
      </c>
      <c r="AT94" s="128" t="s">
        <v>68</v>
      </c>
      <c r="AU94" s="128" t="s">
        <v>76</v>
      </c>
      <c r="AY94" s="121" t="s">
        <v>184</v>
      </c>
      <c r="BK94" s="129">
        <f>SUM(BK95:BK113)</f>
        <v>0</v>
      </c>
    </row>
    <row r="95" spans="2:65" s="1" customFormat="1" ht="33" customHeight="1">
      <c r="B95" s="33"/>
      <c r="C95" s="132" t="s">
        <v>76</v>
      </c>
      <c r="D95" s="132" t="s">
        <v>186</v>
      </c>
      <c r="E95" s="133" t="s">
        <v>2105</v>
      </c>
      <c r="F95" s="134" t="s">
        <v>2106</v>
      </c>
      <c r="G95" s="135" t="s">
        <v>328</v>
      </c>
      <c r="H95" s="136">
        <v>189.6</v>
      </c>
      <c r="I95" s="137"/>
      <c r="J95" s="138">
        <f>ROUND(I95*H95,2)</f>
        <v>0</v>
      </c>
      <c r="K95" s="134" t="s">
        <v>190</v>
      </c>
      <c r="L95" s="33"/>
      <c r="M95" s="139" t="s">
        <v>19</v>
      </c>
      <c r="N95" s="140" t="s">
        <v>40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303</v>
      </c>
      <c r="AT95" s="143" t="s">
        <v>186</v>
      </c>
      <c r="AU95" s="143" t="s">
        <v>78</v>
      </c>
      <c r="AY95" s="18" t="s">
        <v>184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76</v>
      </c>
      <c r="BK95" s="144">
        <f>ROUND(I95*H95,2)</f>
        <v>0</v>
      </c>
      <c r="BL95" s="18" t="s">
        <v>303</v>
      </c>
      <c r="BM95" s="143" t="s">
        <v>2107</v>
      </c>
    </row>
    <row r="96" spans="2:65" s="1" customFormat="1" ht="39">
      <c r="B96" s="33"/>
      <c r="D96" s="145" t="s">
        <v>193</v>
      </c>
      <c r="F96" s="146" t="s">
        <v>2108</v>
      </c>
      <c r="I96" s="147"/>
      <c r="L96" s="33"/>
      <c r="M96" s="148"/>
      <c r="T96" s="54"/>
      <c r="AT96" s="18" t="s">
        <v>193</v>
      </c>
      <c r="AU96" s="18" t="s">
        <v>78</v>
      </c>
    </row>
    <row r="97" spans="2:65" s="1" customFormat="1">
      <c r="B97" s="33"/>
      <c r="D97" s="149" t="s">
        <v>195</v>
      </c>
      <c r="F97" s="150" t="s">
        <v>2109</v>
      </c>
      <c r="I97" s="147"/>
      <c r="L97" s="33"/>
      <c r="M97" s="148"/>
      <c r="T97" s="54"/>
      <c r="AT97" s="18" t="s">
        <v>195</v>
      </c>
      <c r="AU97" s="18" t="s">
        <v>78</v>
      </c>
    </row>
    <row r="98" spans="2:65" s="12" customFormat="1">
      <c r="B98" s="151"/>
      <c r="D98" s="145" t="s">
        <v>197</v>
      </c>
      <c r="E98" s="152" t="s">
        <v>19</v>
      </c>
      <c r="F98" s="153" t="s">
        <v>2110</v>
      </c>
      <c r="H98" s="154">
        <v>189.6</v>
      </c>
      <c r="I98" s="155"/>
      <c r="L98" s="151"/>
      <c r="M98" s="156"/>
      <c r="T98" s="157"/>
      <c r="AT98" s="152" t="s">
        <v>197</v>
      </c>
      <c r="AU98" s="152" t="s">
        <v>78</v>
      </c>
      <c r="AV98" s="12" t="s">
        <v>78</v>
      </c>
      <c r="AW98" s="12" t="s">
        <v>31</v>
      </c>
      <c r="AX98" s="12" t="s">
        <v>69</v>
      </c>
      <c r="AY98" s="152" t="s">
        <v>184</v>
      </c>
    </row>
    <row r="99" spans="2:65" s="1" customFormat="1" ht="24.2" customHeight="1">
      <c r="B99" s="33"/>
      <c r="C99" s="171" t="s">
        <v>78</v>
      </c>
      <c r="D99" s="171" t="s">
        <v>557</v>
      </c>
      <c r="E99" s="172" t="s">
        <v>2111</v>
      </c>
      <c r="F99" s="173" t="s">
        <v>2112</v>
      </c>
      <c r="G99" s="174" t="s">
        <v>328</v>
      </c>
      <c r="H99" s="175">
        <v>55</v>
      </c>
      <c r="I99" s="176"/>
      <c r="J99" s="177">
        <f>ROUND(I99*H99,2)</f>
        <v>0</v>
      </c>
      <c r="K99" s="173" t="s">
        <v>190</v>
      </c>
      <c r="L99" s="178"/>
      <c r="M99" s="179" t="s">
        <v>19</v>
      </c>
      <c r="N99" s="180" t="s">
        <v>40</v>
      </c>
      <c r="P99" s="141">
        <f>O99*H99</f>
        <v>0</v>
      </c>
      <c r="Q99" s="141">
        <v>6.9999999999999994E-5</v>
      </c>
      <c r="R99" s="141">
        <f>Q99*H99</f>
        <v>3.8499999999999997E-3</v>
      </c>
      <c r="S99" s="141">
        <v>0</v>
      </c>
      <c r="T99" s="142">
        <f>S99*H99</f>
        <v>0</v>
      </c>
      <c r="AR99" s="143" t="s">
        <v>423</v>
      </c>
      <c r="AT99" s="143" t="s">
        <v>557</v>
      </c>
      <c r="AU99" s="143" t="s">
        <v>78</v>
      </c>
      <c r="AY99" s="18" t="s">
        <v>184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76</v>
      </c>
      <c r="BK99" s="144">
        <f>ROUND(I99*H99,2)</f>
        <v>0</v>
      </c>
      <c r="BL99" s="18" t="s">
        <v>303</v>
      </c>
      <c r="BM99" s="143" t="s">
        <v>2113</v>
      </c>
    </row>
    <row r="100" spans="2:65" s="1" customFormat="1">
      <c r="B100" s="33"/>
      <c r="D100" s="145" t="s">
        <v>193</v>
      </c>
      <c r="F100" s="146" t="s">
        <v>2112</v>
      </c>
      <c r="I100" s="147"/>
      <c r="L100" s="33"/>
      <c r="M100" s="148"/>
      <c r="T100" s="54"/>
      <c r="AT100" s="18" t="s">
        <v>193</v>
      </c>
      <c r="AU100" s="18" t="s">
        <v>78</v>
      </c>
    </row>
    <row r="101" spans="2:65" s="12" customFormat="1">
      <c r="B101" s="151"/>
      <c r="D101" s="145" t="s">
        <v>197</v>
      </c>
      <c r="E101" s="152" t="s">
        <v>19</v>
      </c>
      <c r="F101" s="153" t="s">
        <v>593</v>
      </c>
      <c r="H101" s="154">
        <v>55</v>
      </c>
      <c r="I101" s="155"/>
      <c r="L101" s="151"/>
      <c r="M101" s="156"/>
      <c r="T101" s="157"/>
      <c r="AT101" s="152" t="s">
        <v>197</v>
      </c>
      <c r="AU101" s="152" t="s">
        <v>78</v>
      </c>
      <c r="AV101" s="12" t="s">
        <v>78</v>
      </c>
      <c r="AW101" s="12" t="s">
        <v>31</v>
      </c>
      <c r="AX101" s="12" t="s">
        <v>76</v>
      </c>
      <c r="AY101" s="152" t="s">
        <v>184</v>
      </c>
    </row>
    <row r="102" spans="2:65" s="1" customFormat="1" ht="24.2" customHeight="1">
      <c r="B102" s="33"/>
      <c r="C102" s="171" t="s">
        <v>206</v>
      </c>
      <c r="D102" s="171" t="s">
        <v>557</v>
      </c>
      <c r="E102" s="172" t="s">
        <v>2114</v>
      </c>
      <c r="F102" s="173" t="s">
        <v>2115</v>
      </c>
      <c r="G102" s="174" t="s">
        <v>328</v>
      </c>
      <c r="H102" s="175">
        <v>72</v>
      </c>
      <c r="I102" s="176"/>
      <c r="J102" s="177">
        <f>ROUND(I102*H102,2)</f>
        <v>0</v>
      </c>
      <c r="K102" s="173" t="s">
        <v>190</v>
      </c>
      <c r="L102" s="178"/>
      <c r="M102" s="179" t="s">
        <v>19</v>
      </c>
      <c r="N102" s="180" t="s">
        <v>40</v>
      </c>
      <c r="P102" s="141">
        <f>O102*H102</f>
        <v>0</v>
      </c>
      <c r="Q102" s="141">
        <v>6.9999999999999994E-5</v>
      </c>
      <c r="R102" s="141">
        <f>Q102*H102</f>
        <v>5.0399999999999993E-3</v>
      </c>
      <c r="S102" s="141">
        <v>0</v>
      </c>
      <c r="T102" s="142">
        <f>S102*H102</f>
        <v>0</v>
      </c>
      <c r="AR102" s="143" t="s">
        <v>423</v>
      </c>
      <c r="AT102" s="143" t="s">
        <v>557</v>
      </c>
      <c r="AU102" s="143" t="s">
        <v>78</v>
      </c>
      <c r="AY102" s="18" t="s">
        <v>184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76</v>
      </c>
      <c r="BK102" s="144">
        <f>ROUND(I102*H102,2)</f>
        <v>0</v>
      </c>
      <c r="BL102" s="18" t="s">
        <v>303</v>
      </c>
      <c r="BM102" s="143" t="s">
        <v>2116</v>
      </c>
    </row>
    <row r="103" spans="2:65" s="1" customFormat="1">
      <c r="B103" s="33"/>
      <c r="D103" s="145" t="s">
        <v>193</v>
      </c>
      <c r="F103" s="146" t="s">
        <v>2115</v>
      </c>
      <c r="I103" s="147"/>
      <c r="L103" s="33"/>
      <c r="M103" s="148"/>
      <c r="T103" s="54"/>
      <c r="AT103" s="18" t="s">
        <v>193</v>
      </c>
      <c r="AU103" s="18" t="s">
        <v>78</v>
      </c>
    </row>
    <row r="104" spans="2:65" s="12" customFormat="1">
      <c r="B104" s="151"/>
      <c r="D104" s="145" t="s">
        <v>197</v>
      </c>
      <c r="E104" s="152" t="s">
        <v>19</v>
      </c>
      <c r="F104" s="153" t="s">
        <v>720</v>
      </c>
      <c r="H104" s="154">
        <v>72</v>
      </c>
      <c r="I104" s="155"/>
      <c r="L104" s="151"/>
      <c r="M104" s="156"/>
      <c r="T104" s="157"/>
      <c r="AT104" s="152" t="s">
        <v>197</v>
      </c>
      <c r="AU104" s="152" t="s">
        <v>78</v>
      </c>
      <c r="AV104" s="12" t="s">
        <v>78</v>
      </c>
      <c r="AW104" s="12" t="s">
        <v>31</v>
      </c>
      <c r="AX104" s="12" t="s">
        <v>69</v>
      </c>
      <c r="AY104" s="152" t="s">
        <v>184</v>
      </c>
    </row>
    <row r="105" spans="2:65" s="1" customFormat="1" ht="24.2" customHeight="1">
      <c r="B105" s="33"/>
      <c r="C105" s="171" t="s">
        <v>191</v>
      </c>
      <c r="D105" s="171" t="s">
        <v>557</v>
      </c>
      <c r="E105" s="172" t="s">
        <v>2117</v>
      </c>
      <c r="F105" s="173" t="s">
        <v>2118</v>
      </c>
      <c r="G105" s="174" t="s">
        <v>328</v>
      </c>
      <c r="H105" s="175">
        <v>10.8</v>
      </c>
      <c r="I105" s="176"/>
      <c r="J105" s="177">
        <f>ROUND(I105*H105,2)</f>
        <v>0</v>
      </c>
      <c r="K105" s="173" t="s">
        <v>190</v>
      </c>
      <c r="L105" s="178"/>
      <c r="M105" s="179" t="s">
        <v>19</v>
      </c>
      <c r="N105" s="180" t="s">
        <v>40</v>
      </c>
      <c r="P105" s="141">
        <f>O105*H105</f>
        <v>0</v>
      </c>
      <c r="Q105" s="141">
        <v>8.0000000000000007E-5</v>
      </c>
      <c r="R105" s="141">
        <f>Q105*H105</f>
        <v>8.6400000000000008E-4</v>
      </c>
      <c r="S105" s="141">
        <v>0</v>
      </c>
      <c r="T105" s="142">
        <f>S105*H105</f>
        <v>0</v>
      </c>
      <c r="AR105" s="143" t="s">
        <v>423</v>
      </c>
      <c r="AT105" s="143" t="s">
        <v>557</v>
      </c>
      <c r="AU105" s="143" t="s">
        <v>78</v>
      </c>
      <c r="AY105" s="18" t="s">
        <v>184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76</v>
      </c>
      <c r="BK105" s="144">
        <f>ROUND(I105*H105,2)</f>
        <v>0</v>
      </c>
      <c r="BL105" s="18" t="s">
        <v>303</v>
      </c>
      <c r="BM105" s="143" t="s">
        <v>2119</v>
      </c>
    </row>
    <row r="106" spans="2:65" s="1" customFormat="1">
      <c r="B106" s="33"/>
      <c r="D106" s="145" t="s">
        <v>193</v>
      </c>
      <c r="F106" s="146" t="s">
        <v>2118</v>
      </c>
      <c r="I106" s="147"/>
      <c r="L106" s="33"/>
      <c r="M106" s="148"/>
      <c r="T106" s="54"/>
      <c r="AT106" s="18" t="s">
        <v>193</v>
      </c>
      <c r="AU106" s="18" t="s">
        <v>78</v>
      </c>
    </row>
    <row r="107" spans="2:65" s="12" customFormat="1">
      <c r="B107" s="151"/>
      <c r="D107" s="145" t="s">
        <v>197</v>
      </c>
      <c r="E107" s="152" t="s">
        <v>19</v>
      </c>
      <c r="F107" s="153" t="s">
        <v>2120</v>
      </c>
      <c r="H107" s="154">
        <v>10.8</v>
      </c>
      <c r="I107" s="155"/>
      <c r="L107" s="151"/>
      <c r="M107" s="156"/>
      <c r="T107" s="157"/>
      <c r="AT107" s="152" t="s">
        <v>197</v>
      </c>
      <c r="AU107" s="152" t="s">
        <v>78</v>
      </c>
      <c r="AV107" s="12" t="s">
        <v>78</v>
      </c>
      <c r="AW107" s="12" t="s">
        <v>31</v>
      </c>
      <c r="AX107" s="12" t="s">
        <v>69</v>
      </c>
      <c r="AY107" s="152" t="s">
        <v>184</v>
      </c>
    </row>
    <row r="108" spans="2:65" s="1" customFormat="1" ht="24.2" customHeight="1">
      <c r="B108" s="33"/>
      <c r="C108" s="171" t="s">
        <v>218</v>
      </c>
      <c r="D108" s="171" t="s">
        <v>557</v>
      </c>
      <c r="E108" s="172" t="s">
        <v>2121</v>
      </c>
      <c r="F108" s="173" t="s">
        <v>2122</v>
      </c>
      <c r="G108" s="174" t="s">
        <v>328</v>
      </c>
      <c r="H108" s="175">
        <v>51.8</v>
      </c>
      <c r="I108" s="176"/>
      <c r="J108" s="177">
        <f>ROUND(I108*H108,2)</f>
        <v>0</v>
      </c>
      <c r="K108" s="173" t="s">
        <v>190</v>
      </c>
      <c r="L108" s="178"/>
      <c r="M108" s="179" t="s">
        <v>19</v>
      </c>
      <c r="N108" s="180" t="s">
        <v>40</v>
      </c>
      <c r="P108" s="141">
        <f>O108*H108</f>
        <v>0</v>
      </c>
      <c r="Q108" s="141">
        <v>9.0000000000000006E-5</v>
      </c>
      <c r="R108" s="141">
        <f>Q108*H108</f>
        <v>4.6620000000000003E-3</v>
      </c>
      <c r="S108" s="141">
        <v>0</v>
      </c>
      <c r="T108" s="142">
        <f>S108*H108</f>
        <v>0</v>
      </c>
      <c r="AR108" s="143" t="s">
        <v>423</v>
      </c>
      <c r="AT108" s="143" t="s">
        <v>557</v>
      </c>
      <c r="AU108" s="143" t="s">
        <v>78</v>
      </c>
      <c r="AY108" s="18" t="s">
        <v>184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76</v>
      </c>
      <c r="BK108" s="144">
        <f>ROUND(I108*H108,2)</f>
        <v>0</v>
      </c>
      <c r="BL108" s="18" t="s">
        <v>303</v>
      </c>
      <c r="BM108" s="143" t="s">
        <v>2123</v>
      </c>
    </row>
    <row r="109" spans="2:65" s="1" customFormat="1">
      <c r="B109" s="33"/>
      <c r="D109" s="145" t="s">
        <v>193</v>
      </c>
      <c r="F109" s="146" t="s">
        <v>2122</v>
      </c>
      <c r="I109" s="147"/>
      <c r="L109" s="33"/>
      <c r="M109" s="148"/>
      <c r="T109" s="54"/>
      <c r="AT109" s="18" t="s">
        <v>193</v>
      </c>
      <c r="AU109" s="18" t="s">
        <v>78</v>
      </c>
    </row>
    <row r="110" spans="2:65" s="12" customFormat="1">
      <c r="B110" s="151"/>
      <c r="D110" s="145" t="s">
        <v>197</v>
      </c>
      <c r="E110" s="152" t="s">
        <v>19</v>
      </c>
      <c r="F110" s="153" t="s">
        <v>2124</v>
      </c>
      <c r="H110" s="154">
        <v>51.8</v>
      </c>
      <c r="I110" s="155"/>
      <c r="L110" s="151"/>
      <c r="M110" s="156"/>
      <c r="T110" s="157"/>
      <c r="AT110" s="152" t="s">
        <v>197</v>
      </c>
      <c r="AU110" s="152" t="s">
        <v>78</v>
      </c>
      <c r="AV110" s="12" t="s">
        <v>78</v>
      </c>
      <c r="AW110" s="12" t="s">
        <v>31</v>
      </c>
      <c r="AX110" s="12" t="s">
        <v>76</v>
      </c>
      <c r="AY110" s="152" t="s">
        <v>184</v>
      </c>
    </row>
    <row r="111" spans="2:65" s="1" customFormat="1" ht="24.2" customHeight="1">
      <c r="B111" s="33"/>
      <c r="C111" s="132" t="s">
        <v>225</v>
      </c>
      <c r="D111" s="132" t="s">
        <v>186</v>
      </c>
      <c r="E111" s="133" t="s">
        <v>2125</v>
      </c>
      <c r="F111" s="134" t="s">
        <v>2126</v>
      </c>
      <c r="G111" s="135" t="s">
        <v>2127</v>
      </c>
      <c r="H111" s="195"/>
      <c r="I111" s="137"/>
      <c r="J111" s="138">
        <f>ROUND(I111*H111,2)</f>
        <v>0</v>
      </c>
      <c r="K111" s="134" t="s">
        <v>190</v>
      </c>
      <c r="L111" s="33"/>
      <c r="M111" s="139" t="s">
        <v>19</v>
      </c>
      <c r="N111" s="140" t="s">
        <v>40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303</v>
      </c>
      <c r="AT111" s="143" t="s">
        <v>186</v>
      </c>
      <c r="AU111" s="143" t="s">
        <v>78</v>
      </c>
      <c r="AY111" s="18" t="s">
        <v>184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76</v>
      </c>
      <c r="BK111" s="144">
        <f>ROUND(I111*H111,2)</f>
        <v>0</v>
      </c>
      <c r="BL111" s="18" t="s">
        <v>303</v>
      </c>
      <c r="BM111" s="143" t="s">
        <v>2128</v>
      </c>
    </row>
    <row r="112" spans="2:65" s="1" customFormat="1" ht="29.25">
      <c r="B112" s="33"/>
      <c r="D112" s="145" t="s">
        <v>193</v>
      </c>
      <c r="F112" s="146" t="s">
        <v>2129</v>
      </c>
      <c r="I112" s="147"/>
      <c r="L112" s="33"/>
      <c r="M112" s="148"/>
      <c r="T112" s="54"/>
      <c r="AT112" s="18" t="s">
        <v>193</v>
      </c>
      <c r="AU112" s="18" t="s">
        <v>78</v>
      </c>
    </row>
    <row r="113" spans="2:65" s="1" customFormat="1">
      <c r="B113" s="33"/>
      <c r="D113" s="149" t="s">
        <v>195</v>
      </c>
      <c r="F113" s="150" t="s">
        <v>2130</v>
      </c>
      <c r="I113" s="147"/>
      <c r="L113" s="33"/>
      <c r="M113" s="148"/>
      <c r="T113" s="54"/>
      <c r="AT113" s="18" t="s">
        <v>195</v>
      </c>
      <c r="AU113" s="18" t="s">
        <v>78</v>
      </c>
    </row>
    <row r="114" spans="2:65" s="11" customFormat="1" ht="22.9" customHeight="1">
      <c r="B114" s="120"/>
      <c r="D114" s="121" t="s">
        <v>68</v>
      </c>
      <c r="E114" s="130" t="s">
        <v>2131</v>
      </c>
      <c r="F114" s="130" t="s">
        <v>2132</v>
      </c>
      <c r="I114" s="123"/>
      <c r="J114" s="131">
        <f>BK114</f>
        <v>0</v>
      </c>
      <c r="L114" s="120"/>
      <c r="M114" s="125"/>
      <c r="P114" s="126">
        <v>0</v>
      </c>
      <c r="R114" s="126">
        <v>0</v>
      </c>
      <c r="T114" s="127">
        <v>0</v>
      </c>
      <c r="AR114" s="121" t="s">
        <v>78</v>
      </c>
      <c r="AT114" s="128" t="s">
        <v>68</v>
      </c>
      <c r="AU114" s="128" t="s">
        <v>76</v>
      </c>
      <c r="AY114" s="121" t="s">
        <v>184</v>
      </c>
      <c r="BK114" s="129">
        <v>0</v>
      </c>
    </row>
    <row r="115" spans="2:65" s="11" customFormat="1" ht="22.9" customHeight="1">
      <c r="B115" s="120"/>
      <c r="D115" s="121" t="s">
        <v>68</v>
      </c>
      <c r="E115" s="130" t="s">
        <v>2133</v>
      </c>
      <c r="F115" s="130" t="s">
        <v>2134</v>
      </c>
      <c r="I115" s="123"/>
      <c r="J115" s="131">
        <f>BK115</f>
        <v>0</v>
      </c>
      <c r="L115" s="120"/>
      <c r="M115" s="125"/>
      <c r="P115" s="126">
        <f>SUM(P116:P127)</f>
        <v>0</v>
      </c>
      <c r="R115" s="126">
        <f>SUM(R116:R127)</f>
        <v>4.9739999999999999E-2</v>
      </c>
      <c r="T115" s="127">
        <f>SUM(T116:T127)</f>
        <v>0</v>
      </c>
      <c r="AR115" s="121" t="s">
        <v>78</v>
      </c>
      <c r="AT115" s="128" t="s">
        <v>68</v>
      </c>
      <c r="AU115" s="128" t="s">
        <v>76</v>
      </c>
      <c r="AY115" s="121" t="s">
        <v>184</v>
      </c>
      <c r="BK115" s="129">
        <f>SUM(BK116:BK127)</f>
        <v>0</v>
      </c>
    </row>
    <row r="116" spans="2:65" s="1" customFormat="1" ht="24.2" customHeight="1">
      <c r="B116" s="33"/>
      <c r="C116" s="132" t="s">
        <v>232</v>
      </c>
      <c r="D116" s="132" t="s">
        <v>186</v>
      </c>
      <c r="E116" s="133" t="s">
        <v>2135</v>
      </c>
      <c r="F116" s="134" t="s">
        <v>2136</v>
      </c>
      <c r="G116" s="135" t="s">
        <v>2137</v>
      </c>
      <c r="H116" s="136">
        <v>1</v>
      </c>
      <c r="I116" s="137"/>
      <c r="J116" s="138">
        <f>ROUND(I116*H116,2)</f>
        <v>0</v>
      </c>
      <c r="K116" s="134" t="s">
        <v>19</v>
      </c>
      <c r="L116" s="33"/>
      <c r="M116" s="139" t="s">
        <v>19</v>
      </c>
      <c r="N116" s="140" t="s">
        <v>40</v>
      </c>
      <c r="P116" s="141">
        <f>O116*H116</f>
        <v>0</v>
      </c>
      <c r="Q116" s="141">
        <v>1.0500000000000001E-2</v>
      </c>
      <c r="R116" s="141">
        <f>Q116*H116</f>
        <v>1.0500000000000001E-2</v>
      </c>
      <c r="S116" s="141">
        <v>0</v>
      </c>
      <c r="T116" s="142">
        <f>S116*H116</f>
        <v>0</v>
      </c>
      <c r="AR116" s="143" t="s">
        <v>303</v>
      </c>
      <c r="AT116" s="143" t="s">
        <v>186</v>
      </c>
      <c r="AU116" s="143" t="s">
        <v>78</v>
      </c>
      <c r="AY116" s="18" t="s">
        <v>184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76</v>
      </c>
      <c r="BK116" s="144">
        <f>ROUND(I116*H116,2)</f>
        <v>0</v>
      </c>
      <c r="BL116" s="18" t="s">
        <v>303</v>
      </c>
      <c r="BM116" s="143" t="s">
        <v>2138</v>
      </c>
    </row>
    <row r="117" spans="2:65" s="1" customFormat="1" ht="29.25">
      <c r="B117" s="33"/>
      <c r="D117" s="145" t="s">
        <v>193</v>
      </c>
      <c r="F117" s="146" t="s">
        <v>2139</v>
      </c>
      <c r="I117" s="147"/>
      <c r="L117" s="33"/>
      <c r="M117" s="148"/>
      <c r="T117" s="54"/>
      <c r="AT117" s="18" t="s">
        <v>193</v>
      </c>
      <c r="AU117" s="18" t="s">
        <v>78</v>
      </c>
    </row>
    <row r="118" spans="2:65" s="12" customFormat="1">
      <c r="B118" s="151"/>
      <c r="D118" s="145" t="s">
        <v>197</v>
      </c>
      <c r="E118" s="152" t="s">
        <v>19</v>
      </c>
      <c r="F118" s="153" t="s">
        <v>76</v>
      </c>
      <c r="H118" s="154">
        <v>1</v>
      </c>
      <c r="I118" s="155"/>
      <c r="L118" s="151"/>
      <c r="M118" s="156"/>
      <c r="T118" s="157"/>
      <c r="AT118" s="152" t="s">
        <v>197</v>
      </c>
      <c r="AU118" s="152" t="s">
        <v>78</v>
      </c>
      <c r="AV118" s="12" t="s">
        <v>78</v>
      </c>
      <c r="AW118" s="12" t="s">
        <v>31</v>
      </c>
      <c r="AX118" s="12" t="s">
        <v>76</v>
      </c>
      <c r="AY118" s="152" t="s">
        <v>184</v>
      </c>
    </row>
    <row r="119" spans="2:65" s="1" customFormat="1" ht="16.5" customHeight="1">
      <c r="B119" s="33"/>
      <c r="C119" s="132" t="s">
        <v>238</v>
      </c>
      <c r="D119" s="132" t="s">
        <v>186</v>
      </c>
      <c r="E119" s="133" t="s">
        <v>2140</v>
      </c>
      <c r="F119" s="134" t="s">
        <v>2141</v>
      </c>
      <c r="G119" s="135" t="s">
        <v>2142</v>
      </c>
      <c r="H119" s="136">
        <v>12</v>
      </c>
      <c r="I119" s="137"/>
      <c r="J119" s="138">
        <f>ROUND(I119*H119,2)</f>
        <v>0</v>
      </c>
      <c r="K119" s="134" t="s">
        <v>19</v>
      </c>
      <c r="L119" s="33"/>
      <c r="M119" s="139" t="s">
        <v>19</v>
      </c>
      <c r="N119" s="140" t="s">
        <v>40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303</v>
      </c>
      <c r="AT119" s="143" t="s">
        <v>186</v>
      </c>
      <c r="AU119" s="143" t="s">
        <v>78</v>
      </c>
      <c r="AY119" s="18" t="s">
        <v>184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76</v>
      </c>
      <c r="BK119" s="144">
        <f>ROUND(I119*H119,2)</f>
        <v>0</v>
      </c>
      <c r="BL119" s="18" t="s">
        <v>303</v>
      </c>
      <c r="BM119" s="143" t="s">
        <v>2143</v>
      </c>
    </row>
    <row r="120" spans="2:65" s="1" customFormat="1">
      <c r="B120" s="33"/>
      <c r="D120" s="145" t="s">
        <v>193</v>
      </c>
      <c r="F120" s="146" t="s">
        <v>2141</v>
      </c>
      <c r="I120" s="147"/>
      <c r="L120" s="33"/>
      <c r="M120" s="148"/>
      <c r="T120" s="54"/>
      <c r="AT120" s="18" t="s">
        <v>193</v>
      </c>
      <c r="AU120" s="18" t="s">
        <v>78</v>
      </c>
    </row>
    <row r="121" spans="2:65" s="12" customFormat="1">
      <c r="B121" s="151"/>
      <c r="D121" s="145" t="s">
        <v>197</v>
      </c>
      <c r="E121" s="152" t="s">
        <v>19</v>
      </c>
      <c r="F121" s="153" t="s">
        <v>273</v>
      </c>
      <c r="H121" s="154">
        <v>12</v>
      </c>
      <c r="I121" s="155"/>
      <c r="L121" s="151"/>
      <c r="M121" s="156"/>
      <c r="T121" s="157"/>
      <c r="AT121" s="152" t="s">
        <v>197</v>
      </c>
      <c r="AU121" s="152" t="s">
        <v>78</v>
      </c>
      <c r="AV121" s="12" t="s">
        <v>78</v>
      </c>
      <c r="AW121" s="12" t="s">
        <v>31</v>
      </c>
      <c r="AX121" s="12" t="s">
        <v>69</v>
      </c>
      <c r="AY121" s="152" t="s">
        <v>184</v>
      </c>
    </row>
    <row r="122" spans="2:65" s="1" customFormat="1" ht="16.5" customHeight="1">
      <c r="B122" s="33"/>
      <c r="C122" s="132" t="s">
        <v>247</v>
      </c>
      <c r="D122" s="132" t="s">
        <v>186</v>
      </c>
      <c r="E122" s="133" t="s">
        <v>2144</v>
      </c>
      <c r="F122" s="134" t="s">
        <v>2145</v>
      </c>
      <c r="G122" s="135" t="s">
        <v>2137</v>
      </c>
      <c r="H122" s="136">
        <v>1</v>
      </c>
      <c r="I122" s="137"/>
      <c r="J122" s="138">
        <f>ROUND(I122*H122,2)</f>
        <v>0</v>
      </c>
      <c r="K122" s="134" t="s">
        <v>19</v>
      </c>
      <c r="L122" s="33"/>
      <c r="M122" s="139" t="s">
        <v>19</v>
      </c>
      <c r="N122" s="140" t="s">
        <v>40</v>
      </c>
      <c r="P122" s="141">
        <f>O122*H122</f>
        <v>0</v>
      </c>
      <c r="Q122" s="141">
        <v>3.9239999999999997E-2</v>
      </c>
      <c r="R122" s="141">
        <f>Q122*H122</f>
        <v>3.9239999999999997E-2</v>
      </c>
      <c r="S122" s="141">
        <v>0</v>
      </c>
      <c r="T122" s="142">
        <f>S122*H122</f>
        <v>0</v>
      </c>
      <c r="AR122" s="143" t="s">
        <v>303</v>
      </c>
      <c r="AT122" s="143" t="s">
        <v>186</v>
      </c>
      <c r="AU122" s="143" t="s">
        <v>78</v>
      </c>
      <c r="AY122" s="18" t="s">
        <v>184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76</v>
      </c>
      <c r="BK122" s="144">
        <f>ROUND(I122*H122,2)</f>
        <v>0</v>
      </c>
      <c r="BL122" s="18" t="s">
        <v>303</v>
      </c>
      <c r="BM122" s="143" t="s">
        <v>2146</v>
      </c>
    </row>
    <row r="123" spans="2:65" s="1" customFormat="1">
      <c r="B123" s="33"/>
      <c r="D123" s="145" t="s">
        <v>193</v>
      </c>
      <c r="F123" s="146" t="s">
        <v>2147</v>
      </c>
      <c r="I123" s="147"/>
      <c r="L123" s="33"/>
      <c r="M123" s="148"/>
      <c r="T123" s="54"/>
      <c r="AT123" s="18" t="s">
        <v>193</v>
      </c>
      <c r="AU123" s="18" t="s">
        <v>78</v>
      </c>
    </row>
    <row r="124" spans="2:65" s="12" customFormat="1">
      <c r="B124" s="151"/>
      <c r="D124" s="145" t="s">
        <v>197</v>
      </c>
      <c r="E124" s="152" t="s">
        <v>19</v>
      </c>
      <c r="F124" s="153" t="s">
        <v>76</v>
      </c>
      <c r="H124" s="154">
        <v>1</v>
      </c>
      <c r="I124" s="155"/>
      <c r="L124" s="151"/>
      <c r="M124" s="156"/>
      <c r="T124" s="157"/>
      <c r="AT124" s="152" t="s">
        <v>197</v>
      </c>
      <c r="AU124" s="152" t="s">
        <v>78</v>
      </c>
      <c r="AV124" s="12" t="s">
        <v>78</v>
      </c>
      <c r="AW124" s="12" t="s">
        <v>31</v>
      </c>
      <c r="AX124" s="12" t="s">
        <v>76</v>
      </c>
      <c r="AY124" s="152" t="s">
        <v>184</v>
      </c>
    </row>
    <row r="125" spans="2:65" s="1" customFormat="1" ht="24.2" customHeight="1">
      <c r="B125" s="33"/>
      <c r="C125" s="132" t="s">
        <v>254</v>
      </c>
      <c r="D125" s="132" t="s">
        <v>186</v>
      </c>
      <c r="E125" s="133" t="s">
        <v>2148</v>
      </c>
      <c r="F125" s="134" t="s">
        <v>2149</v>
      </c>
      <c r="G125" s="135" t="s">
        <v>313</v>
      </c>
      <c r="H125" s="136">
        <v>0.05</v>
      </c>
      <c r="I125" s="137"/>
      <c r="J125" s="138">
        <f>ROUND(I125*H125,2)</f>
        <v>0</v>
      </c>
      <c r="K125" s="134" t="s">
        <v>190</v>
      </c>
      <c r="L125" s="33"/>
      <c r="M125" s="139" t="s">
        <v>19</v>
      </c>
      <c r="N125" s="140" t="s">
        <v>40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303</v>
      </c>
      <c r="AT125" s="143" t="s">
        <v>186</v>
      </c>
      <c r="AU125" s="143" t="s">
        <v>78</v>
      </c>
      <c r="AY125" s="18" t="s">
        <v>184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76</v>
      </c>
      <c r="BK125" s="144">
        <f>ROUND(I125*H125,2)</f>
        <v>0</v>
      </c>
      <c r="BL125" s="18" t="s">
        <v>303</v>
      </c>
      <c r="BM125" s="143" t="s">
        <v>2150</v>
      </c>
    </row>
    <row r="126" spans="2:65" s="1" customFormat="1" ht="29.25">
      <c r="B126" s="33"/>
      <c r="D126" s="145" t="s">
        <v>193</v>
      </c>
      <c r="F126" s="146" t="s">
        <v>2151</v>
      </c>
      <c r="I126" s="147"/>
      <c r="L126" s="33"/>
      <c r="M126" s="148"/>
      <c r="T126" s="54"/>
      <c r="AT126" s="18" t="s">
        <v>193</v>
      </c>
      <c r="AU126" s="18" t="s">
        <v>78</v>
      </c>
    </row>
    <row r="127" spans="2:65" s="1" customFormat="1">
      <c r="B127" s="33"/>
      <c r="D127" s="149" t="s">
        <v>195</v>
      </c>
      <c r="F127" s="150" t="s">
        <v>2152</v>
      </c>
      <c r="I127" s="147"/>
      <c r="L127" s="33"/>
      <c r="M127" s="148"/>
      <c r="T127" s="54"/>
      <c r="AT127" s="18" t="s">
        <v>195</v>
      </c>
      <c r="AU127" s="18" t="s">
        <v>78</v>
      </c>
    </row>
    <row r="128" spans="2:65" s="11" customFormat="1" ht="22.9" customHeight="1">
      <c r="B128" s="120"/>
      <c r="D128" s="121" t="s">
        <v>68</v>
      </c>
      <c r="E128" s="130" t="s">
        <v>2153</v>
      </c>
      <c r="F128" s="130" t="s">
        <v>2154</v>
      </c>
      <c r="I128" s="123"/>
      <c r="J128" s="131">
        <f>BK128</f>
        <v>0</v>
      </c>
      <c r="L128" s="120"/>
      <c r="M128" s="125"/>
      <c r="P128" s="126">
        <f>SUM(P129:P170)</f>
        <v>0</v>
      </c>
      <c r="R128" s="126">
        <f>SUM(R129:R170)</f>
        <v>0.14194999999999999</v>
      </c>
      <c r="T128" s="127">
        <f>SUM(T129:T170)</f>
        <v>0</v>
      </c>
      <c r="AR128" s="121" t="s">
        <v>78</v>
      </c>
      <c r="AT128" s="128" t="s">
        <v>68</v>
      </c>
      <c r="AU128" s="128" t="s">
        <v>76</v>
      </c>
      <c r="AY128" s="121" t="s">
        <v>184</v>
      </c>
      <c r="BK128" s="129">
        <f>SUM(BK129:BK170)</f>
        <v>0</v>
      </c>
    </row>
    <row r="129" spans="2:65" s="1" customFormat="1" ht="24.2" customHeight="1">
      <c r="B129" s="33"/>
      <c r="C129" s="132" t="s">
        <v>264</v>
      </c>
      <c r="D129" s="132" t="s">
        <v>186</v>
      </c>
      <c r="E129" s="133" t="s">
        <v>2155</v>
      </c>
      <c r="F129" s="134" t="s">
        <v>2156</v>
      </c>
      <c r="G129" s="135" t="s">
        <v>328</v>
      </c>
      <c r="H129" s="136">
        <v>55</v>
      </c>
      <c r="I129" s="137"/>
      <c r="J129" s="138">
        <f>ROUND(I129*H129,2)</f>
        <v>0</v>
      </c>
      <c r="K129" s="134" t="s">
        <v>190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4.6999999999999999E-4</v>
      </c>
      <c r="R129" s="141">
        <f>Q129*H129</f>
        <v>2.5849999999999998E-2</v>
      </c>
      <c r="S129" s="141">
        <v>0</v>
      </c>
      <c r="T129" s="142">
        <f>S129*H129</f>
        <v>0</v>
      </c>
      <c r="AR129" s="143" t="s">
        <v>303</v>
      </c>
      <c r="AT129" s="143" t="s">
        <v>186</v>
      </c>
      <c r="AU129" s="143" t="s">
        <v>78</v>
      </c>
      <c r="AY129" s="18" t="s">
        <v>184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76</v>
      </c>
      <c r="BK129" s="144">
        <f>ROUND(I129*H129,2)</f>
        <v>0</v>
      </c>
      <c r="BL129" s="18" t="s">
        <v>303</v>
      </c>
      <c r="BM129" s="143" t="s">
        <v>2157</v>
      </c>
    </row>
    <row r="130" spans="2:65" s="1" customFormat="1" ht="19.5">
      <c r="B130" s="33"/>
      <c r="D130" s="145" t="s">
        <v>193</v>
      </c>
      <c r="F130" s="146" t="s">
        <v>2158</v>
      </c>
      <c r="I130" s="147"/>
      <c r="L130" s="33"/>
      <c r="M130" s="148"/>
      <c r="T130" s="54"/>
      <c r="AT130" s="18" t="s">
        <v>193</v>
      </c>
      <c r="AU130" s="18" t="s">
        <v>78</v>
      </c>
    </row>
    <row r="131" spans="2:65" s="1" customFormat="1">
      <c r="B131" s="33"/>
      <c r="D131" s="149" t="s">
        <v>195</v>
      </c>
      <c r="F131" s="150" t="s">
        <v>2159</v>
      </c>
      <c r="I131" s="147"/>
      <c r="L131" s="33"/>
      <c r="M131" s="148"/>
      <c r="T131" s="54"/>
      <c r="AT131" s="18" t="s">
        <v>195</v>
      </c>
      <c r="AU131" s="18" t="s">
        <v>78</v>
      </c>
    </row>
    <row r="132" spans="2:65" s="12" customFormat="1">
      <c r="B132" s="151"/>
      <c r="D132" s="145" t="s">
        <v>197</v>
      </c>
      <c r="E132" s="152" t="s">
        <v>19</v>
      </c>
      <c r="F132" s="153" t="s">
        <v>2160</v>
      </c>
      <c r="H132" s="154">
        <v>42</v>
      </c>
      <c r="I132" s="155"/>
      <c r="L132" s="151"/>
      <c r="M132" s="156"/>
      <c r="T132" s="157"/>
      <c r="AT132" s="152" t="s">
        <v>197</v>
      </c>
      <c r="AU132" s="152" t="s">
        <v>78</v>
      </c>
      <c r="AV132" s="12" t="s">
        <v>78</v>
      </c>
      <c r="AW132" s="12" t="s">
        <v>31</v>
      </c>
      <c r="AX132" s="12" t="s">
        <v>69</v>
      </c>
      <c r="AY132" s="152" t="s">
        <v>184</v>
      </c>
    </row>
    <row r="133" spans="2:65" s="12" customFormat="1">
      <c r="B133" s="151"/>
      <c r="D133" s="145" t="s">
        <v>197</v>
      </c>
      <c r="E133" s="152" t="s">
        <v>19</v>
      </c>
      <c r="F133" s="153" t="s">
        <v>2161</v>
      </c>
      <c r="H133" s="154">
        <v>13</v>
      </c>
      <c r="I133" s="155"/>
      <c r="L133" s="151"/>
      <c r="M133" s="156"/>
      <c r="T133" s="157"/>
      <c r="AT133" s="152" t="s">
        <v>197</v>
      </c>
      <c r="AU133" s="152" t="s">
        <v>78</v>
      </c>
      <c r="AV133" s="12" t="s">
        <v>78</v>
      </c>
      <c r="AW133" s="12" t="s">
        <v>31</v>
      </c>
      <c r="AX133" s="12" t="s">
        <v>69</v>
      </c>
      <c r="AY133" s="152" t="s">
        <v>184</v>
      </c>
    </row>
    <row r="134" spans="2:65" s="1" customFormat="1" ht="24.2" customHeight="1">
      <c r="B134" s="33"/>
      <c r="C134" s="132" t="s">
        <v>273</v>
      </c>
      <c r="D134" s="132" t="s">
        <v>186</v>
      </c>
      <c r="E134" s="133" t="s">
        <v>2162</v>
      </c>
      <c r="F134" s="134" t="s">
        <v>2163</v>
      </c>
      <c r="G134" s="135" t="s">
        <v>328</v>
      </c>
      <c r="H134" s="136">
        <v>72</v>
      </c>
      <c r="I134" s="137"/>
      <c r="J134" s="138">
        <f>ROUND(I134*H134,2)</f>
        <v>0</v>
      </c>
      <c r="K134" s="134" t="s">
        <v>190</v>
      </c>
      <c r="L134" s="33"/>
      <c r="M134" s="139" t="s">
        <v>19</v>
      </c>
      <c r="N134" s="140" t="s">
        <v>40</v>
      </c>
      <c r="P134" s="141">
        <f>O134*H134</f>
        <v>0</v>
      </c>
      <c r="Q134" s="141">
        <v>5.8E-4</v>
      </c>
      <c r="R134" s="141">
        <f>Q134*H134</f>
        <v>4.1759999999999999E-2</v>
      </c>
      <c r="S134" s="141">
        <v>0</v>
      </c>
      <c r="T134" s="142">
        <f>S134*H134</f>
        <v>0</v>
      </c>
      <c r="AR134" s="143" t="s">
        <v>303</v>
      </c>
      <c r="AT134" s="143" t="s">
        <v>186</v>
      </c>
      <c r="AU134" s="143" t="s">
        <v>78</v>
      </c>
      <c r="AY134" s="18" t="s">
        <v>184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76</v>
      </c>
      <c r="BK134" s="144">
        <f>ROUND(I134*H134,2)</f>
        <v>0</v>
      </c>
      <c r="BL134" s="18" t="s">
        <v>303</v>
      </c>
      <c r="BM134" s="143" t="s">
        <v>2164</v>
      </c>
    </row>
    <row r="135" spans="2:65" s="1" customFormat="1" ht="19.5">
      <c r="B135" s="33"/>
      <c r="D135" s="145" t="s">
        <v>193</v>
      </c>
      <c r="F135" s="146" t="s">
        <v>2165</v>
      </c>
      <c r="I135" s="147"/>
      <c r="L135" s="33"/>
      <c r="M135" s="148"/>
      <c r="T135" s="54"/>
      <c r="AT135" s="18" t="s">
        <v>193</v>
      </c>
      <c r="AU135" s="18" t="s">
        <v>78</v>
      </c>
    </row>
    <row r="136" spans="2:65" s="1" customFormat="1">
      <c r="B136" s="33"/>
      <c r="D136" s="149" t="s">
        <v>195</v>
      </c>
      <c r="F136" s="150" t="s">
        <v>2166</v>
      </c>
      <c r="I136" s="147"/>
      <c r="L136" s="33"/>
      <c r="M136" s="148"/>
      <c r="T136" s="54"/>
      <c r="AT136" s="18" t="s">
        <v>195</v>
      </c>
      <c r="AU136" s="18" t="s">
        <v>78</v>
      </c>
    </row>
    <row r="137" spans="2:65" s="12" customFormat="1">
      <c r="B137" s="151"/>
      <c r="D137" s="145" t="s">
        <v>197</v>
      </c>
      <c r="E137" s="152" t="s">
        <v>19</v>
      </c>
      <c r="F137" s="153" t="s">
        <v>2167</v>
      </c>
      <c r="H137" s="154">
        <v>34.6</v>
      </c>
      <c r="I137" s="155"/>
      <c r="L137" s="151"/>
      <c r="M137" s="156"/>
      <c r="T137" s="157"/>
      <c r="AT137" s="152" t="s">
        <v>197</v>
      </c>
      <c r="AU137" s="152" t="s">
        <v>78</v>
      </c>
      <c r="AV137" s="12" t="s">
        <v>78</v>
      </c>
      <c r="AW137" s="12" t="s">
        <v>31</v>
      </c>
      <c r="AX137" s="12" t="s">
        <v>69</v>
      </c>
      <c r="AY137" s="152" t="s">
        <v>184</v>
      </c>
    </row>
    <row r="138" spans="2:65" s="12" customFormat="1">
      <c r="B138" s="151"/>
      <c r="D138" s="145" t="s">
        <v>197</v>
      </c>
      <c r="E138" s="152" t="s">
        <v>19</v>
      </c>
      <c r="F138" s="153" t="s">
        <v>2168</v>
      </c>
      <c r="H138" s="154">
        <v>23</v>
      </c>
      <c r="I138" s="155"/>
      <c r="L138" s="151"/>
      <c r="M138" s="156"/>
      <c r="T138" s="157"/>
      <c r="AT138" s="152" t="s">
        <v>197</v>
      </c>
      <c r="AU138" s="152" t="s">
        <v>78</v>
      </c>
      <c r="AV138" s="12" t="s">
        <v>78</v>
      </c>
      <c r="AW138" s="12" t="s">
        <v>31</v>
      </c>
      <c r="AX138" s="12" t="s">
        <v>69</v>
      </c>
      <c r="AY138" s="152" t="s">
        <v>184</v>
      </c>
    </row>
    <row r="139" spans="2:65" s="12" customFormat="1">
      <c r="B139" s="151"/>
      <c r="D139" s="145" t="s">
        <v>197</v>
      </c>
      <c r="E139" s="152" t="s">
        <v>19</v>
      </c>
      <c r="F139" s="153" t="s">
        <v>2169</v>
      </c>
      <c r="H139" s="154">
        <v>14.4</v>
      </c>
      <c r="I139" s="155"/>
      <c r="L139" s="151"/>
      <c r="M139" s="156"/>
      <c r="T139" s="157"/>
      <c r="AT139" s="152" t="s">
        <v>197</v>
      </c>
      <c r="AU139" s="152" t="s">
        <v>78</v>
      </c>
      <c r="AV139" s="12" t="s">
        <v>78</v>
      </c>
      <c r="AW139" s="12" t="s">
        <v>31</v>
      </c>
      <c r="AX139" s="12" t="s">
        <v>69</v>
      </c>
      <c r="AY139" s="152" t="s">
        <v>184</v>
      </c>
    </row>
    <row r="140" spans="2:65" s="13" customFormat="1">
      <c r="B140" s="158"/>
      <c r="D140" s="145" t="s">
        <v>197</v>
      </c>
      <c r="E140" s="159" t="s">
        <v>19</v>
      </c>
      <c r="F140" s="160" t="s">
        <v>205</v>
      </c>
      <c r="H140" s="161">
        <v>72</v>
      </c>
      <c r="I140" s="162"/>
      <c r="L140" s="158"/>
      <c r="M140" s="163"/>
      <c r="T140" s="164"/>
      <c r="AT140" s="159" t="s">
        <v>197</v>
      </c>
      <c r="AU140" s="159" t="s">
        <v>78</v>
      </c>
      <c r="AV140" s="13" t="s">
        <v>191</v>
      </c>
      <c r="AW140" s="13" t="s">
        <v>31</v>
      </c>
      <c r="AX140" s="13" t="s">
        <v>76</v>
      </c>
      <c r="AY140" s="159" t="s">
        <v>184</v>
      </c>
    </row>
    <row r="141" spans="2:65" s="1" customFormat="1" ht="24.2" customHeight="1">
      <c r="B141" s="33"/>
      <c r="C141" s="132" t="s">
        <v>281</v>
      </c>
      <c r="D141" s="132" t="s">
        <v>186</v>
      </c>
      <c r="E141" s="133" t="s">
        <v>2170</v>
      </c>
      <c r="F141" s="134" t="s">
        <v>2171</v>
      </c>
      <c r="G141" s="135" t="s">
        <v>328</v>
      </c>
      <c r="H141" s="136">
        <v>10.8</v>
      </c>
      <c r="I141" s="137"/>
      <c r="J141" s="138">
        <f>ROUND(I141*H141,2)</f>
        <v>0</v>
      </c>
      <c r="K141" s="134" t="s">
        <v>190</v>
      </c>
      <c r="L141" s="33"/>
      <c r="M141" s="139" t="s">
        <v>19</v>
      </c>
      <c r="N141" s="140" t="s">
        <v>40</v>
      </c>
      <c r="P141" s="141">
        <f>O141*H141</f>
        <v>0</v>
      </c>
      <c r="Q141" s="141">
        <v>7.2999999999999996E-4</v>
      </c>
      <c r="R141" s="141">
        <f>Q141*H141</f>
        <v>7.8840000000000004E-3</v>
      </c>
      <c r="S141" s="141">
        <v>0</v>
      </c>
      <c r="T141" s="142">
        <f>S141*H141</f>
        <v>0</v>
      </c>
      <c r="AR141" s="143" t="s">
        <v>303</v>
      </c>
      <c r="AT141" s="143" t="s">
        <v>186</v>
      </c>
      <c r="AU141" s="143" t="s">
        <v>78</v>
      </c>
      <c r="AY141" s="18" t="s">
        <v>184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76</v>
      </c>
      <c r="BK141" s="144">
        <f>ROUND(I141*H141,2)</f>
        <v>0</v>
      </c>
      <c r="BL141" s="18" t="s">
        <v>303</v>
      </c>
      <c r="BM141" s="143" t="s">
        <v>2172</v>
      </c>
    </row>
    <row r="142" spans="2:65" s="1" customFormat="1" ht="19.5">
      <c r="B142" s="33"/>
      <c r="D142" s="145" t="s">
        <v>193</v>
      </c>
      <c r="F142" s="146" t="s">
        <v>2173</v>
      </c>
      <c r="I142" s="147"/>
      <c r="L142" s="33"/>
      <c r="M142" s="148"/>
      <c r="T142" s="54"/>
      <c r="AT142" s="18" t="s">
        <v>193</v>
      </c>
      <c r="AU142" s="18" t="s">
        <v>78</v>
      </c>
    </row>
    <row r="143" spans="2:65" s="1" customFormat="1">
      <c r="B143" s="33"/>
      <c r="D143" s="149" t="s">
        <v>195</v>
      </c>
      <c r="F143" s="150" t="s">
        <v>2174</v>
      </c>
      <c r="I143" s="147"/>
      <c r="L143" s="33"/>
      <c r="M143" s="148"/>
      <c r="T143" s="54"/>
      <c r="AT143" s="18" t="s">
        <v>195</v>
      </c>
      <c r="AU143" s="18" t="s">
        <v>78</v>
      </c>
    </row>
    <row r="144" spans="2:65" s="12" customFormat="1">
      <c r="B144" s="151"/>
      <c r="D144" s="145" t="s">
        <v>197</v>
      </c>
      <c r="E144" s="152" t="s">
        <v>19</v>
      </c>
      <c r="F144" s="153" t="s">
        <v>2175</v>
      </c>
      <c r="H144" s="154">
        <v>10.8</v>
      </c>
      <c r="I144" s="155"/>
      <c r="L144" s="151"/>
      <c r="M144" s="156"/>
      <c r="T144" s="157"/>
      <c r="AT144" s="152" t="s">
        <v>197</v>
      </c>
      <c r="AU144" s="152" t="s">
        <v>78</v>
      </c>
      <c r="AV144" s="12" t="s">
        <v>78</v>
      </c>
      <c r="AW144" s="12" t="s">
        <v>31</v>
      </c>
      <c r="AX144" s="12" t="s">
        <v>76</v>
      </c>
      <c r="AY144" s="152" t="s">
        <v>184</v>
      </c>
    </row>
    <row r="145" spans="2:65" s="1" customFormat="1" ht="24.2" customHeight="1">
      <c r="B145" s="33"/>
      <c r="C145" s="132" t="s">
        <v>289</v>
      </c>
      <c r="D145" s="132" t="s">
        <v>186</v>
      </c>
      <c r="E145" s="133" t="s">
        <v>2176</v>
      </c>
      <c r="F145" s="134" t="s">
        <v>2177</v>
      </c>
      <c r="G145" s="135" t="s">
        <v>328</v>
      </c>
      <c r="H145" s="136">
        <v>51.8</v>
      </c>
      <c r="I145" s="137"/>
      <c r="J145" s="138">
        <f>ROUND(I145*H145,2)</f>
        <v>0</v>
      </c>
      <c r="K145" s="134" t="s">
        <v>190</v>
      </c>
      <c r="L145" s="33"/>
      <c r="M145" s="139" t="s">
        <v>19</v>
      </c>
      <c r="N145" s="140" t="s">
        <v>40</v>
      </c>
      <c r="P145" s="141">
        <f>O145*H145</f>
        <v>0</v>
      </c>
      <c r="Q145" s="141">
        <v>1.2700000000000001E-3</v>
      </c>
      <c r="R145" s="141">
        <f>Q145*H145</f>
        <v>6.5785999999999997E-2</v>
      </c>
      <c r="S145" s="141">
        <v>0</v>
      </c>
      <c r="T145" s="142">
        <f>S145*H145</f>
        <v>0</v>
      </c>
      <c r="AR145" s="143" t="s">
        <v>303</v>
      </c>
      <c r="AT145" s="143" t="s">
        <v>186</v>
      </c>
      <c r="AU145" s="143" t="s">
        <v>78</v>
      </c>
      <c r="AY145" s="18" t="s">
        <v>184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76</v>
      </c>
      <c r="BK145" s="144">
        <f>ROUND(I145*H145,2)</f>
        <v>0</v>
      </c>
      <c r="BL145" s="18" t="s">
        <v>303</v>
      </c>
      <c r="BM145" s="143" t="s">
        <v>2178</v>
      </c>
    </row>
    <row r="146" spans="2:65" s="1" customFormat="1" ht="19.5">
      <c r="B146" s="33"/>
      <c r="D146" s="145" t="s">
        <v>193</v>
      </c>
      <c r="F146" s="146" t="s">
        <v>2179</v>
      </c>
      <c r="I146" s="147"/>
      <c r="L146" s="33"/>
      <c r="M146" s="148"/>
      <c r="T146" s="54"/>
      <c r="AT146" s="18" t="s">
        <v>193</v>
      </c>
      <c r="AU146" s="18" t="s">
        <v>78</v>
      </c>
    </row>
    <row r="147" spans="2:65" s="1" customFormat="1">
      <c r="B147" s="33"/>
      <c r="D147" s="149" t="s">
        <v>195</v>
      </c>
      <c r="F147" s="150" t="s">
        <v>2180</v>
      </c>
      <c r="I147" s="147"/>
      <c r="L147" s="33"/>
      <c r="M147" s="148"/>
      <c r="T147" s="54"/>
      <c r="AT147" s="18" t="s">
        <v>195</v>
      </c>
      <c r="AU147" s="18" t="s">
        <v>78</v>
      </c>
    </row>
    <row r="148" spans="2:65" s="12" customFormat="1">
      <c r="B148" s="151"/>
      <c r="D148" s="145" t="s">
        <v>197</v>
      </c>
      <c r="E148" s="152" t="s">
        <v>19</v>
      </c>
      <c r="F148" s="153" t="s">
        <v>2181</v>
      </c>
      <c r="H148" s="154">
        <v>51.8</v>
      </c>
      <c r="I148" s="155"/>
      <c r="L148" s="151"/>
      <c r="M148" s="156"/>
      <c r="T148" s="157"/>
      <c r="AT148" s="152" t="s">
        <v>197</v>
      </c>
      <c r="AU148" s="152" t="s">
        <v>78</v>
      </c>
      <c r="AV148" s="12" t="s">
        <v>78</v>
      </c>
      <c r="AW148" s="12" t="s">
        <v>31</v>
      </c>
      <c r="AX148" s="12" t="s">
        <v>76</v>
      </c>
      <c r="AY148" s="152" t="s">
        <v>184</v>
      </c>
    </row>
    <row r="149" spans="2:65" s="1" customFormat="1" ht="33" customHeight="1">
      <c r="B149" s="33"/>
      <c r="C149" s="132" t="s">
        <v>8</v>
      </c>
      <c r="D149" s="132" t="s">
        <v>186</v>
      </c>
      <c r="E149" s="133" t="s">
        <v>2182</v>
      </c>
      <c r="F149" s="134" t="s">
        <v>2183</v>
      </c>
      <c r="G149" s="135" t="s">
        <v>328</v>
      </c>
      <c r="H149" s="136">
        <v>5</v>
      </c>
      <c r="I149" s="137"/>
      <c r="J149" s="138">
        <f>ROUND(I149*H149,2)</f>
        <v>0</v>
      </c>
      <c r="K149" s="134" t="s">
        <v>190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5.0000000000000002E-5</v>
      </c>
      <c r="R149" s="141">
        <f>Q149*H149</f>
        <v>2.5000000000000001E-4</v>
      </c>
      <c r="S149" s="141">
        <v>0</v>
      </c>
      <c r="T149" s="142">
        <f>S149*H149</f>
        <v>0</v>
      </c>
      <c r="AR149" s="143" t="s">
        <v>303</v>
      </c>
      <c r="AT149" s="143" t="s">
        <v>186</v>
      </c>
      <c r="AU149" s="143" t="s">
        <v>78</v>
      </c>
      <c r="AY149" s="18" t="s">
        <v>184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76</v>
      </c>
      <c r="BK149" s="144">
        <f>ROUND(I149*H149,2)</f>
        <v>0</v>
      </c>
      <c r="BL149" s="18" t="s">
        <v>303</v>
      </c>
      <c r="BM149" s="143" t="s">
        <v>2184</v>
      </c>
    </row>
    <row r="150" spans="2:65" s="1" customFormat="1" ht="19.5">
      <c r="B150" s="33"/>
      <c r="D150" s="145" t="s">
        <v>193</v>
      </c>
      <c r="F150" s="146" t="s">
        <v>2185</v>
      </c>
      <c r="I150" s="147"/>
      <c r="L150" s="33"/>
      <c r="M150" s="148"/>
      <c r="T150" s="54"/>
      <c r="AT150" s="18" t="s">
        <v>193</v>
      </c>
      <c r="AU150" s="18" t="s">
        <v>78</v>
      </c>
    </row>
    <row r="151" spans="2:65" s="1" customFormat="1">
      <c r="B151" s="33"/>
      <c r="D151" s="149" t="s">
        <v>195</v>
      </c>
      <c r="F151" s="150" t="s">
        <v>2186</v>
      </c>
      <c r="I151" s="147"/>
      <c r="L151" s="33"/>
      <c r="M151" s="148"/>
      <c r="T151" s="54"/>
      <c r="AT151" s="18" t="s">
        <v>195</v>
      </c>
      <c r="AU151" s="18" t="s">
        <v>78</v>
      </c>
    </row>
    <row r="152" spans="2:65" s="12" customFormat="1">
      <c r="B152" s="151"/>
      <c r="D152" s="145" t="s">
        <v>197</v>
      </c>
      <c r="E152" s="152" t="s">
        <v>19</v>
      </c>
      <c r="F152" s="153" t="s">
        <v>2187</v>
      </c>
      <c r="H152" s="154">
        <v>5</v>
      </c>
      <c r="I152" s="155"/>
      <c r="L152" s="151"/>
      <c r="M152" s="156"/>
      <c r="T152" s="157"/>
      <c r="AT152" s="152" t="s">
        <v>197</v>
      </c>
      <c r="AU152" s="152" t="s">
        <v>78</v>
      </c>
      <c r="AV152" s="12" t="s">
        <v>78</v>
      </c>
      <c r="AW152" s="12" t="s">
        <v>31</v>
      </c>
      <c r="AX152" s="12" t="s">
        <v>76</v>
      </c>
      <c r="AY152" s="152" t="s">
        <v>184</v>
      </c>
    </row>
    <row r="153" spans="2:65" s="1" customFormat="1" ht="24.2" customHeight="1">
      <c r="B153" s="33"/>
      <c r="C153" s="132" t="s">
        <v>303</v>
      </c>
      <c r="D153" s="132" t="s">
        <v>186</v>
      </c>
      <c r="E153" s="133" t="s">
        <v>2188</v>
      </c>
      <c r="F153" s="134" t="s">
        <v>2189</v>
      </c>
      <c r="G153" s="135" t="s">
        <v>509</v>
      </c>
      <c r="H153" s="136">
        <v>16</v>
      </c>
      <c r="I153" s="137"/>
      <c r="J153" s="138">
        <f>ROUND(I153*H153,2)</f>
        <v>0</v>
      </c>
      <c r="K153" s="134" t="s">
        <v>190</v>
      </c>
      <c r="L153" s="33"/>
      <c r="M153" s="139" t="s">
        <v>19</v>
      </c>
      <c r="N153" s="140" t="s">
        <v>40</v>
      </c>
      <c r="P153" s="141">
        <f>O153*H153</f>
        <v>0</v>
      </c>
      <c r="Q153" s="141">
        <v>1.0000000000000001E-5</v>
      </c>
      <c r="R153" s="141">
        <f>Q153*H153</f>
        <v>1.6000000000000001E-4</v>
      </c>
      <c r="S153" s="141">
        <v>0</v>
      </c>
      <c r="T153" s="142">
        <f>S153*H153</f>
        <v>0</v>
      </c>
      <c r="AR153" s="143" t="s">
        <v>303</v>
      </c>
      <c r="AT153" s="143" t="s">
        <v>186</v>
      </c>
      <c r="AU153" s="143" t="s">
        <v>78</v>
      </c>
      <c r="AY153" s="18" t="s">
        <v>184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76</v>
      </c>
      <c r="BK153" s="144">
        <f>ROUND(I153*H153,2)</f>
        <v>0</v>
      </c>
      <c r="BL153" s="18" t="s">
        <v>303</v>
      </c>
      <c r="BM153" s="143" t="s">
        <v>2190</v>
      </c>
    </row>
    <row r="154" spans="2:65" s="1" customFormat="1" ht="19.5">
      <c r="B154" s="33"/>
      <c r="D154" s="145" t="s">
        <v>193</v>
      </c>
      <c r="F154" s="146" t="s">
        <v>2191</v>
      </c>
      <c r="I154" s="147"/>
      <c r="L154" s="33"/>
      <c r="M154" s="148"/>
      <c r="T154" s="54"/>
      <c r="AT154" s="18" t="s">
        <v>193</v>
      </c>
      <c r="AU154" s="18" t="s">
        <v>78</v>
      </c>
    </row>
    <row r="155" spans="2:65" s="1" customFormat="1">
      <c r="B155" s="33"/>
      <c r="D155" s="149" t="s">
        <v>195</v>
      </c>
      <c r="F155" s="150" t="s">
        <v>2192</v>
      </c>
      <c r="I155" s="147"/>
      <c r="L155" s="33"/>
      <c r="M155" s="148"/>
      <c r="T155" s="54"/>
      <c r="AT155" s="18" t="s">
        <v>195</v>
      </c>
      <c r="AU155" s="18" t="s">
        <v>78</v>
      </c>
    </row>
    <row r="156" spans="2:65" s="12" customFormat="1">
      <c r="B156" s="151"/>
      <c r="D156" s="145" t="s">
        <v>197</v>
      </c>
      <c r="E156" s="152" t="s">
        <v>19</v>
      </c>
      <c r="F156" s="153" t="s">
        <v>2193</v>
      </c>
      <c r="H156" s="154">
        <v>16</v>
      </c>
      <c r="I156" s="155"/>
      <c r="L156" s="151"/>
      <c r="M156" s="156"/>
      <c r="T156" s="157"/>
      <c r="AT156" s="152" t="s">
        <v>197</v>
      </c>
      <c r="AU156" s="152" t="s">
        <v>78</v>
      </c>
      <c r="AV156" s="12" t="s">
        <v>78</v>
      </c>
      <c r="AW156" s="12" t="s">
        <v>31</v>
      </c>
      <c r="AX156" s="12" t="s">
        <v>76</v>
      </c>
      <c r="AY156" s="152" t="s">
        <v>184</v>
      </c>
    </row>
    <row r="157" spans="2:65" s="1" customFormat="1" ht="24.2" customHeight="1">
      <c r="B157" s="33"/>
      <c r="C157" s="132" t="s">
        <v>310</v>
      </c>
      <c r="D157" s="132" t="s">
        <v>186</v>
      </c>
      <c r="E157" s="133" t="s">
        <v>2194</v>
      </c>
      <c r="F157" s="134" t="s">
        <v>2195</v>
      </c>
      <c r="G157" s="135" t="s">
        <v>509</v>
      </c>
      <c r="H157" s="136">
        <v>8</v>
      </c>
      <c r="I157" s="137"/>
      <c r="J157" s="138">
        <f>ROUND(I157*H157,2)</f>
        <v>0</v>
      </c>
      <c r="K157" s="134" t="s">
        <v>190</v>
      </c>
      <c r="L157" s="33"/>
      <c r="M157" s="139" t="s">
        <v>19</v>
      </c>
      <c r="N157" s="140" t="s">
        <v>40</v>
      </c>
      <c r="P157" s="141">
        <f>O157*H157</f>
        <v>0</v>
      </c>
      <c r="Q157" s="141">
        <v>2.0000000000000002E-5</v>
      </c>
      <c r="R157" s="141">
        <f>Q157*H157</f>
        <v>1.6000000000000001E-4</v>
      </c>
      <c r="S157" s="141">
        <v>0</v>
      </c>
      <c r="T157" s="142">
        <f>S157*H157</f>
        <v>0</v>
      </c>
      <c r="AR157" s="143" t="s">
        <v>303</v>
      </c>
      <c r="AT157" s="143" t="s">
        <v>186</v>
      </c>
      <c r="AU157" s="143" t="s">
        <v>78</v>
      </c>
      <c r="AY157" s="18" t="s">
        <v>184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76</v>
      </c>
      <c r="BK157" s="144">
        <f>ROUND(I157*H157,2)</f>
        <v>0</v>
      </c>
      <c r="BL157" s="18" t="s">
        <v>303</v>
      </c>
      <c r="BM157" s="143" t="s">
        <v>2196</v>
      </c>
    </row>
    <row r="158" spans="2:65" s="1" customFormat="1" ht="19.5">
      <c r="B158" s="33"/>
      <c r="D158" s="145" t="s">
        <v>193</v>
      </c>
      <c r="F158" s="146" t="s">
        <v>2197</v>
      </c>
      <c r="I158" s="147"/>
      <c r="L158" s="33"/>
      <c r="M158" s="148"/>
      <c r="T158" s="54"/>
      <c r="AT158" s="18" t="s">
        <v>193</v>
      </c>
      <c r="AU158" s="18" t="s">
        <v>78</v>
      </c>
    </row>
    <row r="159" spans="2:65" s="1" customFormat="1">
      <c r="B159" s="33"/>
      <c r="D159" s="149" t="s">
        <v>195</v>
      </c>
      <c r="F159" s="150" t="s">
        <v>2198</v>
      </c>
      <c r="I159" s="147"/>
      <c r="L159" s="33"/>
      <c r="M159" s="148"/>
      <c r="T159" s="54"/>
      <c r="AT159" s="18" t="s">
        <v>195</v>
      </c>
      <c r="AU159" s="18" t="s">
        <v>78</v>
      </c>
    </row>
    <row r="160" spans="2:65" s="12" customFormat="1">
      <c r="B160" s="151"/>
      <c r="D160" s="145" t="s">
        <v>197</v>
      </c>
      <c r="E160" s="152" t="s">
        <v>19</v>
      </c>
      <c r="F160" s="153" t="s">
        <v>2199</v>
      </c>
      <c r="H160" s="154">
        <v>8</v>
      </c>
      <c r="I160" s="155"/>
      <c r="L160" s="151"/>
      <c r="M160" s="156"/>
      <c r="T160" s="157"/>
      <c r="AT160" s="152" t="s">
        <v>197</v>
      </c>
      <c r="AU160" s="152" t="s">
        <v>78</v>
      </c>
      <c r="AV160" s="12" t="s">
        <v>78</v>
      </c>
      <c r="AW160" s="12" t="s">
        <v>31</v>
      </c>
      <c r="AX160" s="12" t="s">
        <v>76</v>
      </c>
      <c r="AY160" s="152" t="s">
        <v>184</v>
      </c>
    </row>
    <row r="161" spans="2:65" s="1" customFormat="1" ht="24.2" customHeight="1">
      <c r="B161" s="33"/>
      <c r="C161" s="132" t="s">
        <v>318</v>
      </c>
      <c r="D161" s="132" t="s">
        <v>186</v>
      </c>
      <c r="E161" s="133" t="s">
        <v>2200</v>
      </c>
      <c r="F161" s="134" t="s">
        <v>2201</v>
      </c>
      <c r="G161" s="135" t="s">
        <v>509</v>
      </c>
      <c r="H161" s="136">
        <v>2</v>
      </c>
      <c r="I161" s="137"/>
      <c r="J161" s="138">
        <f>ROUND(I161*H161,2)</f>
        <v>0</v>
      </c>
      <c r="K161" s="134" t="s">
        <v>190</v>
      </c>
      <c r="L161" s="33"/>
      <c r="M161" s="139" t="s">
        <v>19</v>
      </c>
      <c r="N161" s="140" t="s">
        <v>40</v>
      </c>
      <c r="P161" s="141">
        <f>O161*H161</f>
        <v>0</v>
      </c>
      <c r="Q161" s="141">
        <v>5.0000000000000002E-5</v>
      </c>
      <c r="R161" s="141">
        <f>Q161*H161</f>
        <v>1E-4</v>
      </c>
      <c r="S161" s="141">
        <v>0</v>
      </c>
      <c r="T161" s="142">
        <f>S161*H161</f>
        <v>0</v>
      </c>
      <c r="AR161" s="143" t="s">
        <v>303</v>
      </c>
      <c r="AT161" s="143" t="s">
        <v>186</v>
      </c>
      <c r="AU161" s="143" t="s">
        <v>78</v>
      </c>
      <c r="AY161" s="18" t="s">
        <v>184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76</v>
      </c>
      <c r="BK161" s="144">
        <f>ROUND(I161*H161,2)</f>
        <v>0</v>
      </c>
      <c r="BL161" s="18" t="s">
        <v>303</v>
      </c>
      <c r="BM161" s="143" t="s">
        <v>2202</v>
      </c>
    </row>
    <row r="162" spans="2:65" s="1" customFormat="1" ht="19.5">
      <c r="B162" s="33"/>
      <c r="D162" s="145" t="s">
        <v>193</v>
      </c>
      <c r="F162" s="146" t="s">
        <v>2203</v>
      </c>
      <c r="I162" s="147"/>
      <c r="L162" s="33"/>
      <c r="M162" s="148"/>
      <c r="T162" s="54"/>
      <c r="AT162" s="18" t="s">
        <v>193</v>
      </c>
      <c r="AU162" s="18" t="s">
        <v>78</v>
      </c>
    </row>
    <row r="163" spans="2:65" s="1" customFormat="1">
      <c r="B163" s="33"/>
      <c r="D163" s="149" t="s">
        <v>195</v>
      </c>
      <c r="F163" s="150" t="s">
        <v>2204</v>
      </c>
      <c r="I163" s="147"/>
      <c r="L163" s="33"/>
      <c r="M163" s="148"/>
      <c r="T163" s="54"/>
      <c r="AT163" s="18" t="s">
        <v>195</v>
      </c>
      <c r="AU163" s="18" t="s">
        <v>78</v>
      </c>
    </row>
    <row r="164" spans="2:65" s="1" customFormat="1" ht="16.5" customHeight="1">
      <c r="B164" s="33"/>
      <c r="C164" s="132" t="s">
        <v>325</v>
      </c>
      <c r="D164" s="132" t="s">
        <v>186</v>
      </c>
      <c r="E164" s="133" t="s">
        <v>2205</v>
      </c>
      <c r="F164" s="134" t="s">
        <v>2206</v>
      </c>
      <c r="G164" s="135" t="s">
        <v>328</v>
      </c>
      <c r="H164" s="136">
        <v>189.6</v>
      </c>
      <c r="I164" s="137"/>
      <c r="J164" s="138">
        <f>ROUND(I164*H164,2)</f>
        <v>0</v>
      </c>
      <c r="K164" s="134" t="s">
        <v>190</v>
      </c>
      <c r="L164" s="33"/>
      <c r="M164" s="139" t="s">
        <v>19</v>
      </c>
      <c r="N164" s="140" t="s">
        <v>40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303</v>
      </c>
      <c r="AT164" s="143" t="s">
        <v>186</v>
      </c>
      <c r="AU164" s="143" t="s">
        <v>78</v>
      </c>
      <c r="AY164" s="18" t="s">
        <v>184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76</v>
      </c>
      <c r="BK164" s="144">
        <f>ROUND(I164*H164,2)</f>
        <v>0</v>
      </c>
      <c r="BL164" s="18" t="s">
        <v>303</v>
      </c>
      <c r="BM164" s="143" t="s">
        <v>2207</v>
      </c>
    </row>
    <row r="165" spans="2:65" s="1" customFormat="1">
      <c r="B165" s="33"/>
      <c r="D165" s="145" t="s">
        <v>193</v>
      </c>
      <c r="F165" s="146" t="s">
        <v>2208</v>
      </c>
      <c r="I165" s="147"/>
      <c r="L165" s="33"/>
      <c r="M165" s="148"/>
      <c r="T165" s="54"/>
      <c r="AT165" s="18" t="s">
        <v>193</v>
      </c>
      <c r="AU165" s="18" t="s">
        <v>78</v>
      </c>
    </row>
    <row r="166" spans="2:65" s="1" customFormat="1">
      <c r="B166" s="33"/>
      <c r="D166" s="149" t="s">
        <v>195</v>
      </c>
      <c r="F166" s="150" t="s">
        <v>2209</v>
      </c>
      <c r="I166" s="147"/>
      <c r="L166" s="33"/>
      <c r="M166" s="148"/>
      <c r="T166" s="54"/>
      <c r="AT166" s="18" t="s">
        <v>195</v>
      </c>
      <c r="AU166" s="18" t="s">
        <v>78</v>
      </c>
    </row>
    <row r="167" spans="2:65" s="12" customFormat="1">
      <c r="B167" s="151"/>
      <c r="D167" s="145" t="s">
        <v>197</v>
      </c>
      <c r="E167" s="152" t="s">
        <v>19</v>
      </c>
      <c r="F167" s="153" t="s">
        <v>2110</v>
      </c>
      <c r="H167" s="154">
        <v>189.6</v>
      </c>
      <c r="I167" s="155"/>
      <c r="L167" s="151"/>
      <c r="M167" s="156"/>
      <c r="T167" s="157"/>
      <c r="AT167" s="152" t="s">
        <v>197</v>
      </c>
      <c r="AU167" s="152" t="s">
        <v>78</v>
      </c>
      <c r="AV167" s="12" t="s">
        <v>78</v>
      </c>
      <c r="AW167" s="12" t="s">
        <v>31</v>
      </c>
      <c r="AX167" s="12" t="s">
        <v>76</v>
      </c>
      <c r="AY167" s="152" t="s">
        <v>184</v>
      </c>
    </row>
    <row r="168" spans="2:65" s="1" customFormat="1" ht="24.2" customHeight="1">
      <c r="B168" s="33"/>
      <c r="C168" s="132" t="s">
        <v>333</v>
      </c>
      <c r="D168" s="132" t="s">
        <v>186</v>
      </c>
      <c r="E168" s="133" t="s">
        <v>2210</v>
      </c>
      <c r="F168" s="134" t="s">
        <v>2211</v>
      </c>
      <c r="G168" s="135" t="s">
        <v>313</v>
      </c>
      <c r="H168" s="136">
        <v>0.14199999999999999</v>
      </c>
      <c r="I168" s="137"/>
      <c r="J168" s="138">
        <f>ROUND(I168*H168,2)</f>
        <v>0</v>
      </c>
      <c r="K168" s="134" t="s">
        <v>190</v>
      </c>
      <c r="L168" s="33"/>
      <c r="M168" s="139" t="s">
        <v>19</v>
      </c>
      <c r="N168" s="140" t="s">
        <v>40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303</v>
      </c>
      <c r="AT168" s="143" t="s">
        <v>186</v>
      </c>
      <c r="AU168" s="143" t="s">
        <v>78</v>
      </c>
      <c r="AY168" s="18" t="s">
        <v>184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8" t="s">
        <v>76</v>
      </c>
      <c r="BK168" s="144">
        <f>ROUND(I168*H168,2)</f>
        <v>0</v>
      </c>
      <c r="BL168" s="18" t="s">
        <v>303</v>
      </c>
      <c r="BM168" s="143" t="s">
        <v>2212</v>
      </c>
    </row>
    <row r="169" spans="2:65" s="1" customFormat="1" ht="29.25">
      <c r="B169" s="33"/>
      <c r="D169" s="145" t="s">
        <v>193</v>
      </c>
      <c r="F169" s="146" t="s">
        <v>2213</v>
      </c>
      <c r="I169" s="147"/>
      <c r="L169" s="33"/>
      <c r="M169" s="148"/>
      <c r="T169" s="54"/>
      <c r="AT169" s="18" t="s">
        <v>193</v>
      </c>
      <c r="AU169" s="18" t="s">
        <v>78</v>
      </c>
    </row>
    <row r="170" spans="2:65" s="1" customFormat="1">
      <c r="B170" s="33"/>
      <c r="D170" s="149" t="s">
        <v>195</v>
      </c>
      <c r="F170" s="150" t="s">
        <v>2214</v>
      </c>
      <c r="I170" s="147"/>
      <c r="L170" s="33"/>
      <c r="M170" s="148"/>
      <c r="T170" s="54"/>
      <c r="AT170" s="18" t="s">
        <v>195</v>
      </c>
      <c r="AU170" s="18" t="s">
        <v>78</v>
      </c>
    </row>
    <row r="171" spans="2:65" s="11" customFormat="1" ht="22.9" customHeight="1">
      <c r="B171" s="120"/>
      <c r="D171" s="121" t="s">
        <v>68</v>
      </c>
      <c r="E171" s="130" t="s">
        <v>2215</v>
      </c>
      <c r="F171" s="130" t="s">
        <v>2216</v>
      </c>
      <c r="I171" s="123"/>
      <c r="J171" s="131">
        <f>BK171</f>
        <v>0</v>
      </c>
      <c r="L171" s="120"/>
      <c r="M171" s="125"/>
      <c r="P171" s="126">
        <f>SUM(P172:P203)</f>
        <v>0</v>
      </c>
      <c r="R171" s="126">
        <f>SUM(R172:R203)</f>
        <v>2.9820000000000003E-2</v>
      </c>
      <c r="T171" s="127">
        <f>SUM(T172:T203)</f>
        <v>0</v>
      </c>
      <c r="AR171" s="121" t="s">
        <v>78</v>
      </c>
      <c r="AT171" s="128" t="s">
        <v>68</v>
      </c>
      <c r="AU171" s="128" t="s">
        <v>76</v>
      </c>
      <c r="AY171" s="121" t="s">
        <v>184</v>
      </c>
      <c r="BK171" s="129">
        <f>SUM(BK172:BK203)</f>
        <v>0</v>
      </c>
    </row>
    <row r="172" spans="2:65" s="1" customFormat="1" ht="16.5" customHeight="1">
      <c r="B172" s="33"/>
      <c r="C172" s="132" t="s">
        <v>7</v>
      </c>
      <c r="D172" s="132" t="s">
        <v>186</v>
      </c>
      <c r="E172" s="133" t="s">
        <v>2217</v>
      </c>
      <c r="F172" s="134" t="s">
        <v>2218</v>
      </c>
      <c r="G172" s="135" t="s">
        <v>509</v>
      </c>
      <c r="H172" s="136">
        <v>2</v>
      </c>
      <c r="I172" s="137"/>
      <c r="J172" s="138">
        <f>ROUND(I172*H172,2)</f>
        <v>0</v>
      </c>
      <c r="K172" s="134" t="s">
        <v>190</v>
      </c>
      <c r="L172" s="33"/>
      <c r="M172" s="139" t="s">
        <v>19</v>
      </c>
      <c r="N172" s="140" t="s">
        <v>40</v>
      </c>
      <c r="P172" s="141">
        <f>O172*H172</f>
        <v>0</v>
      </c>
      <c r="Q172" s="141">
        <v>1.3999999999999999E-4</v>
      </c>
      <c r="R172" s="141">
        <f>Q172*H172</f>
        <v>2.7999999999999998E-4</v>
      </c>
      <c r="S172" s="141">
        <v>0</v>
      </c>
      <c r="T172" s="142">
        <f>S172*H172</f>
        <v>0</v>
      </c>
      <c r="AR172" s="143" t="s">
        <v>303</v>
      </c>
      <c r="AT172" s="143" t="s">
        <v>186</v>
      </c>
      <c r="AU172" s="143" t="s">
        <v>78</v>
      </c>
      <c r="AY172" s="18" t="s">
        <v>184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76</v>
      </c>
      <c r="BK172" s="144">
        <f>ROUND(I172*H172,2)</f>
        <v>0</v>
      </c>
      <c r="BL172" s="18" t="s">
        <v>303</v>
      </c>
      <c r="BM172" s="143" t="s">
        <v>2219</v>
      </c>
    </row>
    <row r="173" spans="2:65" s="1" customFormat="1">
      <c r="B173" s="33"/>
      <c r="D173" s="145" t="s">
        <v>193</v>
      </c>
      <c r="F173" s="146" t="s">
        <v>2220</v>
      </c>
      <c r="I173" s="147"/>
      <c r="L173" s="33"/>
      <c r="M173" s="148"/>
      <c r="T173" s="54"/>
      <c r="AT173" s="18" t="s">
        <v>193</v>
      </c>
      <c r="AU173" s="18" t="s">
        <v>78</v>
      </c>
    </row>
    <row r="174" spans="2:65" s="1" customFormat="1">
      <c r="B174" s="33"/>
      <c r="D174" s="149" t="s">
        <v>195</v>
      </c>
      <c r="F174" s="150" t="s">
        <v>2221</v>
      </c>
      <c r="I174" s="147"/>
      <c r="L174" s="33"/>
      <c r="M174" s="148"/>
      <c r="T174" s="54"/>
      <c r="AT174" s="18" t="s">
        <v>195</v>
      </c>
      <c r="AU174" s="18" t="s">
        <v>78</v>
      </c>
    </row>
    <row r="175" spans="2:65" s="12" customFormat="1">
      <c r="B175" s="151"/>
      <c r="D175" s="145" t="s">
        <v>197</v>
      </c>
      <c r="E175" s="152" t="s">
        <v>19</v>
      </c>
      <c r="F175" s="153" t="s">
        <v>2222</v>
      </c>
      <c r="H175" s="154">
        <v>2</v>
      </c>
      <c r="I175" s="155"/>
      <c r="L175" s="151"/>
      <c r="M175" s="156"/>
      <c r="T175" s="157"/>
      <c r="AT175" s="152" t="s">
        <v>197</v>
      </c>
      <c r="AU175" s="152" t="s">
        <v>78</v>
      </c>
      <c r="AV175" s="12" t="s">
        <v>78</v>
      </c>
      <c r="AW175" s="12" t="s">
        <v>31</v>
      </c>
      <c r="AX175" s="12" t="s">
        <v>76</v>
      </c>
      <c r="AY175" s="152" t="s">
        <v>184</v>
      </c>
    </row>
    <row r="176" spans="2:65" s="1" customFormat="1" ht="24.2" customHeight="1">
      <c r="B176" s="33"/>
      <c r="C176" s="171" t="s">
        <v>351</v>
      </c>
      <c r="D176" s="171" t="s">
        <v>557</v>
      </c>
      <c r="E176" s="172" t="s">
        <v>2223</v>
      </c>
      <c r="F176" s="173" t="s">
        <v>2224</v>
      </c>
      <c r="G176" s="174" t="s">
        <v>509</v>
      </c>
      <c r="H176" s="175">
        <v>4</v>
      </c>
      <c r="I176" s="176"/>
      <c r="J176" s="177">
        <f>ROUND(I176*H176,2)</f>
        <v>0</v>
      </c>
      <c r="K176" s="173" t="s">
        <v>190</v>
      </c>
      <c r="L176" s="178"/>
      <c r="M176" s="179" t="s">
        <v>19</v>
      </c>
      <c r="N176" s="180" t="s">
        <v>40</v>
      </c>
      <c r="P176" s="141">
        <f>O176*H176</f>
        <v>0</v>
      </c>
      <c r="Q176" s="141">
        <v>2.0000000000000001E-4</v>
      </c>
      <c r="R176" s="141">
        <f>Q176*H176</f>
        <v>8.0000000000000004E-4</v>
      </c>
      <c r="S176" s="141">
        <v>0</v>
      </c>
      <c r="T176" s="142">
        <f>S176*H176</f>
        <v>0</v>
      </c>
      <c r="AR176" s="143" t="s">
        <v>423</v>
      </c>
      <c r="AT176" s="143" t="s">
        <v>557</v>
      </c>
      <c r="AU176" s="143" t="s">
        <v>78</v>
      </c>
      <c r="AY176" s="18" t="s">
        <v>184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76</v>
      </c>
      <c r="BK176" s="144">
        <f>ROUND(I176*H176,2)</f>
        <v>0</v>
      </c>
      <c r="BL176" s="18" t="s">
        <v>303</v>
      </c>
      <c r="BM176" s="143" t="s">
        <v>2225</v>
      </c>
    </row>
    <row r="177" spans="2:65" s="1" customFormat="1">
      <c r="B177" s="33"/>
      <c r="D177" s="145" t="s">
        <v>193</v>
      </c>
      <c r="F177" s="146" t="s">
        <v>2224</v>
      </c>
      <c r="I177" s="147"/>
      <c r="L177" s="33"/>
      <c r="M177" s="148"/>
      <c r="T177" s="54"/>
      <c r="AT177" s="18" t="s">
        <v>193</v>
      </c>
      <c r="AU177" s="18" t="s">
        <v>78</v>
      </c>
    </row>
    <row r="178" spans="2:65" s="12" customFormat="1">
      <c r="B178" s="151"/>
      <c r="D178" s="145" t="s">
        <v>197</v>
      </c>
      <c r="E178" s="152" t="s">
        <v>19</v>
      </c>
      <c r="F178" s="153" t="s">
        <v>2226</v>
      </c>
      <c r="H178" s="154">
        <v>4</v>
      </c>
      <c r="I178" s="155"/>
      <c r="L178" s="151"/>
      <c r="M178" s="156"/>
      <c r="T178" s="157"/>
      <c r="AT178" s="152" t="s">
        <v>197</v>
      </c>
      <c r="AU178" s="152" t="s">
        <v>78</v>
      </c>
      <c r="AV178" s="12" t="s">
        <v>78</v>
      </c>
      <c r="AW178" s="12" t="s">
        <v>31</v>
      </c>
      <c r="AX178" s="12" t="s">
        <v>76</v>
      </c>
      <c r="AY178" s="152" t="s">
        <v>184</v>
      </c>
    </row>
    <row r="179" spans="2:65" s="1" customFormat="1" ht="24.2" customHeight="1">
      <c r="B179" s="33"/>
      <c r="C179" s="171" t="s">
        <v>358</v>
      </c>
      <c r="D179" s="171" t="s">
        <v>557</v>
      </c>
      <c r="E179" s="172" t="s">
        <v>2227</v>
      </c>
      <c r="F179" s="173" t="s">
        <v>2228</v>
      </c>
      <c r="G179" s="174" t="s">
        <v>509</v>
      </c>
      <c r="H179" s="175">
        <v>2</v>
      </c>
      <c r="I179" s="176"/>
      <c r="J179" s="177">
        <f>ROUND(I179*H179,2)</f>
        <v>0</v>
      </c>
      <c r="K179" s="173" t="s">
        <v>19</v>
      </c>
      <c r="L179" s="178"/>
      <c r="M179" s="179" t="s">
        <v>19</v>
      </c>
      <c r="N179" s="180" t="s">
        <v>40</v>
      </c>
      <c r="P179" s="141">
        <f>O179*H179</f>
        <v>0</v>
      </c>
      <c r="Q179" s="141">
        <v>5.0000000000000001E-4</v>
      </c>
      <c r="R179" s="141">
        <f>Q179*H179</f>
        <v>1E-3</v>
      </c>
      <c r="S179" s="141">
        <v>0</v>
      </c>
      <c r="T179" s="142">
        <f>S179*H179</f>
        <v>0</v>
      </c>
      <c r="AR179" s="143" t="s">
        <v>423</v>
      </c>
      <c r="AT179" s="143" t="s">
        <v>557</v>
      </c>
      <c r="AU179" s="143" t="s">
        <v>78</v>
      </c>
      <c r="AY179" s="18" t="s">
        <v>184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76</v>
      </c>
      <c r="BK179" s="144">
        <f>ROUND(I179*H179,2)</f>
        <v>0</v>
      </c>
      <c r="BL179" s="18" t="s">
        <v>303</v>
      </c>
      <c r="BM179" s="143" t="s">
        <v>2229</v>
      </c>
    </row>
    <row r="180" spans="2:65" s="1" customFormat="1">
      <c r="B180" s="33"/>
      <c r="D180" s="145" t="s">
        <v>193</v>
      </c>
      <c r="F180" s="146" t="s">
        <v>2230</v>
      </c>
      <c r="I180" s="147"/>
      <c r="L180" s="33"/>
      <c r="M180" s="148"/>
      <c r="T180" s="54"/>
      <c r="AT180" s="18" t="s">
        <v>193</v>
      </c>
      <c r="AU180" s="18" t="s">
        <v>78</v>
      </c>
    </row>
    <row r="181" spans="2:65" s="12" customFormat="1">
      <c r="B181" s="151"/>
      <c r="D181" s="145" t="s">
        <v>197</v>
      </c>
      <c r="E181" s="152" t="s">
        <v>19</v>
      </c>
      <c r="F181" s="153" t="s">
        <v>78</v>
      </c>
      <c r="H181" s="154">
        <v>2</v>
      </c>
      <c r="I181" s="155"/>
      <c r="L181" s="151"/>
      <c r="M181" s="156"/>
      <c r="T181" s="157"/>
      <c r="AT181" s="152" t="s">
        <v>197</v>
      </c>
      <c r="AU181" s="152" t="s">
        <v>78</v>
      </c>
      <c r="AV181" s="12" t="s">
        <v>78</v>
      </c>
      <c r="AW181" s="12" t="s">
        <v>31</v>
      </c>
      <c r="AX181" s="12" t="s">
        <v>76</v>
      </c>
      <c r="AY181" s="152" t="s">
        <v>184</v>
      </c>
    </row>
    <row r="182" spans="2:65" s="1" customFormat="1" ht="16.5" customHeight="1">
      <c r="B182" s="33"/>
      <c r="C182" s="171" t="s">
        <v>365</v>
      </c>
      <c r="D182" s="171" t="s">
        <v>557</v>
      </c>
      <c r="E182" s="172" t="s">
        <v>2231</v>
      </c>
      <c r="F182" s="173" t="s">
        <v>2232</v>
      </c>
      <c r="G182" s="174" t="s">
        <v>509</v>
      </c>
      <c r="H182" s="175">
        <v>2</v>
      </c>
      <c r="I182" s="176"/>
      <c r="J182" s="177">
        <f>ROUND(I182*H182,2)</f>
        <v>0</v>
      </c>
      <c r="K182" s="173" t="s">
        <v>19</v>
      </c>
      <c r="L182" s="178"/>
      <c r="M182" s="179" t="s">
        <v>19</v>
      </c>
      <c r="N182" s="180" t="s">
        <v>40</v>
      </c>
      <c r="P182" s="141">
        <f>O182*H182</f>
        <v>0</v>
      </c>
      <c r="Q182" s="141">
        <v>2.7999999999999998E-4</v>
      </c>
      <c r="R182" s="141">
        <f>Q182*H182</f>
        <v>5.5999999999999995E-4</v>
      </c>
      <c r="S182" s="141">
        <v>0</v>
      </c>
      <c r="T182" s="142">
        <f>S182*H182</f>
        <v>0</v>
      </c>
      <c r="AR182" s="143" t="s">
        <v>423</v>
      </c>
      <c r="AT182" s="143" t="s">
        <v>557</v>
      </c>
      <c r="AU182" s="143" t="s">
        <v>78</v>
      </c>
      <c r="AY182" s="18" t="s">
        <v>184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8" t="s">
        <v>76</v>
      </c>
      <c r="BK182" s="144">
        <f>ROUND(I182*H182,2)</f>
        <v>0</v>
      </c>
      <c r="BL182" s="18" t="s">
        <v>303</v>
      </c>
      <c r="BM182" s="143" t="s">
        <v>2233</v>
      </c>
    </row>
    <row r="183" spans="2:65" s="1" customFormat="1">
      <c r="B183" s="33"/>
      <c r="D183" s="145" t="s">
        <v>193</v>
      </c>
      <c r="F183" s="146" t="s">
        <v>2232</v>
      </c>
      <c r="I183" s="147"/>
      <c r="L183" s="33"/>
      <c r="M183" s="148"/>
      <c r="T183" s="54"/>
      <c r="AT183" s="18" t="s">
        <v>193</v>
      </c>
      <c r="AU183" s="18" t="s">
        <v>78</v>
      </c>
    </row>
    <row r="184" spans="2:65" s="12" customFormat="1">
      <c r="B184" s="151"/>
      <c r="D184" s="145" t="s">
        <v>197</v>
      </c>
      <c r="E184" s="152" t="s">
        <v>19</v>
      </c>
      <c r="F184" s="153" t="s">
        <v>78</v>
      </c>
      <c r="H184" s="154">
        <v>2</v>
      </c>
      <c r="I184" s="155"/>
      <c r="L184" s="151"/>
      <c r="M184" s="156"/>
      <c r="T184" s="157"/>
      <c r="AT184" s="152" t="s">
        <v>197</v>
      </c>
      <c r="AU184" s="152" t="s">
        <v>78</v>
      </c>
      <c r="AV184" s="12" t="s">
        <v>78</v>
      </c>
      <c r="AW184" s="12" t="s">
        <v>31</v>
      </c>
      <c r="AX184" s="12" t="s">
        <v>76</v>
      </c>
      <c r="AY184" s="152" t="s">
        <v>184</v>
      </c>
    </row>
    <row r="185" spans="2:65" s="1" customFormat="1" ht="24.2" customHeight="1">
      <c r="B185" s="33"/>
      <c r="C185" s="171" t="s">
        <v>372</v>
      </c>
      <c r="D185" s="171" t="s">
        <v>557</v>
      </c>
      <c r="E185" s="172" t="s">
        <v>2234</v>
      </c>
      <c r="F185" s="173" t="s">
        <v>2235</v>
      </c>
      <c r="G185" s="174" t="s">
        <v>509</v>
      </c>
      <c r="H185" s="175">
        <v>1</v>
      </c>
      <c r="I185" s="176"/>
      <c r="J185" s="177">
        <f>ROUND(I185*H185,2)</f>
        <v>0</v>
      </c>
      <c r="K185" s="173" t="s">
        <v>190</v>
      </c>
      <c r="L185" s="178"/>
      <c r="M185" s="179" t="s">
        <v>19</v>
      </c>
      <c r="N185" s="180" t="s">
        <v>40</v>
      </c>
      <c r="P185" s="141">
        <f>O185*H185</f>
        <v>0</v>
      </c>
      <c r="Q185" s="141">
        <v>2.5000000000000001E-3</v>
      </c>
      <c r="R185" s="141">
        <f>Q185*H185</f>
        <v>2.5000000000000001E-3</v>
      </c>
      <c r="S185" s="141">
        <v>0</v>
      </c>
      <c r="T185" s="142">
        <f>S185*H185</f>
        <v>0</v>
      </c>
      <c r="AR185" s="143" t="s">
        <v>423</v>
      </c>
      <c r="AT185" s="143" t="s">
        <v>557</v>
      </c>
      <c r="AU185" s="143" t="s">
        <v>78</v>
      </c>
      <c r="AY185" s="18" t="s">
        <v>184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76</v>
      </c>
      <c r="BK185" s="144">
        <f>ROUND(I185*H185,2)</f>
        <v>0</v>
      </c>
      <c r="BL185" s="18" t="s">
        <v>303</v>
      </c>
      <c r="BM185" s="143" t="s">
        <v>2236</v>
      </c>
    </row>
    <row r="186" spans="2:65" s="1" customFormat="1">
      <c r="B186" s="33"/>
      <c r="D186" s="145" t="s">
        <v>193</v>
      </c>
      <c r="F186" s="146" t="s">
        <v>2235</v>
      </c>
      <c r="I186" s="147"/>
      <c r="L186" s="33"/>
      <c r="M186" s="148"/>
      <c r="T186" s="54"/>
      <c r="AT186" s="18" t="s">
        <v>193</v>
      </c>
      <c r="AU186" s="18" t="s">
        <v>78</v>
      </c>
    </row>
    <row r="187" spans="2:65" s="12" customFormat="1">
      <c r="B187" s="151"/>
      <c r="D187" s="145" t="s">
        <v>197</v>
      </c>
      <c r="E187" s="152" t="s">
        <v>19</v>
      </c>
      <c r="F187" s="153" t="s">
        <v>76</v>
      </c>
      <c r="H187" s="154">
        <v>1</v>
      </c>
      <c r="I187" s="155"/>
      <c r="L187" s="151"/>
      <c r="M187" s="156"/>
      <c r="T187" s="157"/>
      <c r="AT187" s="152" t="s">
        <v>197</v>
      </c>
      <c r="AU187" s="152" t="s">
        <v>78</v>
      </c>
      <c r="AV187" s="12" t="s">
        <v>78</v>
      </c>
      <c r="AW187" s="12" t="s">
        <v>31</v>
      </c>
      <c r="AX187" s="12" t="s">
        <v>76</v>
      </c>
      <c r="AY187" s="152" t="s">
        <v>184</v>
      </c>
    </row>
    <row r="188" spans="2:65" s="1" customFormat="1" ht="24.2" customHeight="1">
      <c r="B188" s="33"/>
      <c r="C188" s="171" t="s">
        <v>379</v>
      </c>
      <c r="D188" s="171" t="s">
        <v>557</v>
      </c>
      <c r="E188" s="172" t="s">
        <v>2237</v>
      </c>
      <c r="F188" s="173" t="s">
        <v>2238</v>
      </c>
      <c r="G188" s="174" t="s">
        <v>509</v>
      </c>
      <c r="H188" s="175">
        <v>1</v>
      </c>
      <c r="I188" s="176"/>
      <c r="J188" s="177">
        <f>ROUND(I188*H188,2)</f>
        <v>0</v>
      </c>
      <c r="K188" s="173" t="s">
        <v>190</v>
      </c>
      <c r="L188" s="178"/>
      <c r="M188" s="179" t="s">
        <v>19</v>
      </c>
      <c r="N188" s="180" t="s">
        <v>40</v>
      </c>
      <c r="P188" s="141">
        <f>O188*H188</f>
        <v>0</v>
      </c>
      <c r="Q188" s="141">
        <v>5.0000000000000001E-4</v>
      </c>
      <c r="R188" s="141">
        <f>Q188*H188</f>
        <v>5.0000000000000001E-4</v>
      </c>
      <c r="S188" s="141">
        <v>0</v>
      </c>
      <c r="T188" s="142">
        <f>S188*H188</f>
        <v>0</v>
      </c>
      <c r="AR188" s="143" t="s">
        <v>423</v>
      </c>
      <c r="AT188" s="143" t="s">
        <v>557</v>
      </c>
      <c r="AU188" s="143" t="s">
        <v>78</v>
      </c>
      <c r="AY188" s="18" t="s">
        <v>184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76</v>
      </c>
      <c r="BK188" s="144">
        <f>ROUND(I188*H188,2)</f>
        <v>0</v>
      </c>
      <c r="BL188" s="18" t="s">
        <v>303</v>
      </c>
      <c r="BM188" s="143" t="s">
        <v>2239</v>
      </c>
    </row>
    <row r="189" spans="2:65" s="1" customFormat="1" ht="19.5">
      <c r="B189" s="33"/>
      <c r="D189" s="145" t="s">
        <v>193</v>
      </c>
      <c r="F189" s="146" t="s">
        <v>2238</v>
      </c>
      <c r="I189" s="147"/>
      <c r="L189" s="33"/>
      <c r="M189" s="148"/>
      <c r="T189" s="54"/>
      <c r="AT189" s="18" t="s">
        <v>193</v>
      </c>
      <c r="AU189" s="18" t="s">
        <v>78</v>
      </c>
    </row>
    <row r="190" spans="2:65" s="12" customFormat="1">
      <c r="B190" s="151"/>
      <c r="D190" s="145" t="s">
        <v>197</v>
      </c>
      <c r="E190" s="152" t="s">
        <v>19</v>
      </c>
      <c r="F190" s="153" t="s">
        <v>76</v>
      </c>
      <c r="H190" s="154">
        <v>1</v>
      </c>
      <c r="I190" s="155"/>
      <c r="L190" s="151"/>
      <c r="M190" s="156"/>
      <c r="T190" s="157"/>
      <c r="AT190" s="152" t="s">
        <v>197</v>
      </c>
      <c r="AU190" s="152" t="s">
        <v>78</v>
      </c>
      <c r="AV190" s="12" t="s">
        <v>78</v>
      </c>
      <c r="AW190" s="12" t="s">
        <v>31</v>
      </c>
      <c r="AX190" s="12" t="s">
        <v>76</v>
      </c>
      <c r="AY190" s="152" t="s">
        <v>184</v>
      </c>
    </row>
    <row r="191" spans="2:65" s="1" customFormat="1" ht="21.75" customHeight="1">
      <c r="B191" s="33"/>
      <c r="C191" s="132" t="s">
        <v>386</v>
      </c>
      <c r="D191" s="132" t="s">
        <v>186</v>
      </c>
      <c r="E191" s="133" t="s">
        <v>2240</v>
      </c>
      <c r="F191" s="134" t="s">
        <v>2241</v>
      </c>
      <c r="G191" s="135" t="s">
        <v>509</v>
      </c>
      <c r="H191" s="136">
        <v>26</v>
      </c>
      <c r="I191" s="137"/>
      <c r="J191" s="138">
        <f>ROUND(I191*H191,2)</f>
        <v>0</v>
      </c>
      <c r="K191" s="134" t="s">
        <v>190</v>
      </c>
      <c r="L191" s="33"/>
      <c r="M191" s="139" t="s">
        <v>19</v>
      </c>
      <c r="N191" s="140" t="s">
        <v>40</v>
      </c>
      <c r="P191" s="141">
        <f>O191*H191</f>
        <v>0</v>
      </c>
      <c r="Q191" s="141">
        <v>2.5000000000000001E-4</v>
      </c>
      <c r="R191" s="141">
        <f>Q191*H191</f>
        <v>6.5000000000000006E-3</v>
      </c>
      <c r="S191" s="141">
        <v>0</v>
      </c>
      <c r="T191" s="142">
        <f>S191*H191</f>
        <v>0</v>
      </c>
      <c r="AR191" s="143" t="s">
        <v>303</v>
      </c>
      <c r="AT191" s="143" t="s">
        <v>186</v>
      </c>
      <c r="AU191" s="143" t="s">
        <v>78</v>
      </c>
      <c r="AY191" s="18" t="s">
        <v>184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76</v>
      </c>
      <c r="BK191" s="144">
        <f>ROUND(I191*H191,2)</f>
        <v>0</v>
      </c>
      <c r="BL191" s="18" t="s">
        <v>303</v>
      </c>
      <c r="BM191" s="143" t="s">
        <v>2242</v>
      </c>
    </row>
    <row r="192" spans="2:65" s="1" customFormat="1">
      <c r="B192" s="33"/>
      <c r="D192" s="145" t="s">
        <v>193</v>
      </c>
      <c r="F192" s="146" t="s">
        <v>2243</v>
      </c>
      <c r="I192" s="147"/>
      <c r="L192" s="33"/>
      <c r="M192" s="148"/>
      <c r="T192" s="54"/>
      <c r="AT192" s="18" t="s">
        <v>193</v>
      </c>
      <c r="AU192" s="18" t="s">
        <v>78</v>
      </c>
    </row>
    <row r="193" spans="2:65" s="1" customFormat="1">
      <c r="B193" s="33"/>
      <c r="D193" s="149" t="s">
        <v>195</v>
      </c>
      <c r="F193" s="150" t="s">
        <v>2244</v>
      </c>
      <c r="I193" s="147"/>
      <c r="L193" s="33"/>
      <c r="M193" s="148"/>
      <c r="T193" s="54"/>
      <c r="AT193" s="18" t="s">
        <v>195</v>
      </c>
      <c r="AU193" s="18" t="s">
        <v>78</v>
      </c>
    </row>
    <row r="194" spans="2:65" s="12" customFormat="1">
      <c r="B194" s="151"/>
      <c r="D194" s="145" t="s">
        <v>197</v>
      </c>
      <c r="E194" s="152" t="s">
        <v>19</v>
      </c>
      <c r="F194" s="153" t="s">
        <v>2245</v>
      </c>
      <c r="H194" s="154">
        <v>26</v>
      </c>
      <c r="I194" s="155"/>
      <c r="L194" s="151"/>
      <c r="M194" s="156"/>
      <c r="T194" s="157"/>
      <c r="AT194" s="152" t="s">
        <v>197</v>
      </c>
      <c r="AU194" s="152" t="s">
        <v>78</v>
      </c>
      <c r="AV194" s="12" t="s">
        <v>78</v>
      </c>
      <c r="AW194" s="12" t="s">
        <v>31</v>
      </c>
      <c r="AX194" s="12" t="s">
        <v>76</v>
      </c>
      <c r="AY194" s="152" t="s">
        <v>184</v>
      </c>
    </row>
    <row r="195" spans="2:65" s="1" customFormat="1" ht="16.5" customHeight="1">
      <c r="B195" s="33"/>
      <c r="C195" s="132" t="s">
        <v>389</v>
      </c>
      <c r="D195" s="132" t="s">
        <v>186</v>
      </c>
      <c r="E195" s="133" t="s">
        <v>2246</v>
      </c>
      <c r="F195" s="134" t="s">
        <v>2247</v>
      </c>
      <c r="G195" s="135" t="s">
        <v>509</v>
      </c>
      <c r="H195" s="136">
        <v>13</v>
      </c>
      <c r="I195" s="137"/>
      <c r="J195" s="138">
        <f>ROUND(I195*H195,2)</f>
        <v>0</v>
      </c>
      <c r="K195" s="134" t="s">
        <v>19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1E-3</v>
      </c>
      <c r="R195" s="141">
        <f>Q195*H195</f>
        <v>1.3000000000000001E-2</v>
      </c>
      <c r="S195" s="141">
        <v>0</v>
      </c>
      <c r="T195" s="142">
        <f>S195*H195</f>
        <v>0</v>
      </c>
      <c r="AR195" s="143" t="s">
        <v>303</v>
      </c>
      <c r="AT195" s="143" t="s">
        <v>186</v>
      </c>
      <c r="AU195" s="143" t="s">
        <v>78</v>
      </c>
      <c r="AY195" s="18" t="s">
        <v>184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76</v>
      </c>
      <c r="BK195" s="144">
        <f>ROUND(I195*H195,2)</f>
        <v>0</v>
      </c>
      <c r="BL195" s="18" t="s">
        <v>303</v>
      </c>
      <c r="BM195" s="143" t="s">
        <v>2248</v>
      </c>
    </row>
    <row r="196" spans="2:65" s="1" customFormat="1">
      <c r="B196" s="33"/>
      <c r="D196" s="145" t="s">
        <v>193</v>
      </c>
      <c r="F196" s="146" t="s">
        <v>2249</v>
      </c>
      <c r="I196" s="147"/>
      <c r="L196" s="33"/>
      <c r="M196" s="148"/>
      <c r="T196" s="54"/>
      <c r="AT196" s="18" t="s">
        <v>193</v>
      </c>
      <c r="AU196" s="18" t="s">
        <v>78</v>
      </c>
    </row>
    <row r="197" spans="2:65" s="12" customFormat="1">
      <c r="B197" s="151"/>
      <c r="D197" s="145" t="s">
        <v>197</v>
      </c>
      <c r="E197" s="152" t="s">
        <v>19</v>
      </c>
      <c r="F197" s="153" t="s">
        <v>281</v>
      </c>
      <c r="H197" s="154">
        <v>13</v>
      </c>
      <c r="I197" s="155"/>
      <c r="L197" s="151"/>
      <c r="M197" s="156"/>
      <c r="T197" s="157"/>
      <c r="AT197" s="152" t="s">
        <v>197</v>
      </c>
      <c r="AU197" s="152" t="s">
        <v>78</v>
      </c>
      <c r="AV197" s="12" t="s">
        <v>78</v>
      </c>
      <c r="AW197" s="12" t="s">
        <v>31</v>
      </c>
      <c r="AX197" s="12" t="s">
        <v>69</v>
      </c>
      <c r="AY197" s="152" t="s">
        <v>184</v>
      </c>
    </row>
    <row r="198" spans="2:65" s="1" customFormat="1" ht="24.2" customHeight="1">
      <c r="B198" s="33"/>
      <c r="C198" s="132" t="s">
        <v>396</v>
      </c>
      <c r="D198" s="132" t="s">
        <v>186</v>
      </c>
      <c r="E198" s="133" t="s">
        <v>2250</v>
      </c>
      <c r="F198" s="134" t="s">
        <v>2251</v>
      </c>
      <c r="G198" s="135" t="s">
        <v>509</v>
      </c>
      <c r="H198" s="136">
        <v>13</v>
      </c>
      <c r="I198" s="137"/>
      <c r="J198" s="138">
        <f>ROUND(I198*H198,2)</f>
        <v>0</v>
      </c>
      <c r="K198" s="134" t="s">
        <v>19</v>
      </c>
      <c r="L198" s="33"/>
      <c r="M198" s="139" t="s">
        <v>19</v>
      </c>
      <c r="N198" s="140" t="s">
        <v>40</v>
      </c>
      <c r="P198" s="141">
        <f>O198*H198</f>
        <v>0</v>
      </c>
      <c r="Q198" s="141">
        <v>3.6000000000000002E-4</v>
      </c>
      <c r="R198" s="141">
        <f>Q198*H198</f>
        <v>4.6800000000000001E-3</v>
      </c>
      <c r="S198" s="141">
        <v>0</v>
      </c>
      <c r="T198" s="142">
        <f>S198*H198</f>
        <v>0</v>
      </c>
      <c r="AR198" s="143" t="s">
        <v>303</v>
      </c>
      <c r="AT198" s="143" t="s">
        <v>186</v>
      </c>
      <c r="AU198" s="143" t="s">
        <v>78</v>
      </c>
      <c r="AY198" s="18" t="s">
        <v>184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76</v>
      </c>
      <c r="BK198" s="144">
        <f>ROUND(I198*H198,2)</f>
        <v>0</v>
      </c>
      <c r="BL198" s="18" t="s">
        <v>303</v>
      </c>
      <c r="BM198" s="143" t="s">
        <v>2252</v>
      </c>
    </row>
    <row r="199" spans="2:65" s="1" customFormat="1">
      <c r="B199" s="33"/>
      <c r="D199" s="145" t="s">
        <v>193</v>
      </c>
      <c r="F199" s="146" t="s">
        <v>2253</v>
      </c>
      <c r="I199" s="147"/>
      <c r="L199" s="33"/>
      <c r="M199" s="148"/>
      <c r="T199" s="54"/>
      <c r="AT199" s="18" t="s">
        <v>193</v>
      </c>
      <c r="AU199" s="18" t="s">
        <v>78</v>
      </c>
    </row>
    <row r="200" spans="2:65" s="12" customFormat="1">
      <c r="B200" s="151"/>
      <c r="D200" s="145" t="s">
        <v>197</v>
      </c>
      <c r="E200" s="152" t="s">
        <v>19</v>
      </c>
      <c r="F200" s="153" t="s">
        <v>281</v>
      </c>
      <c r="H200" s="154">
        <v>13</v>
      </c>
      <c r="I200" s="155"/>
      <c r="L200" s="151"/>
      <c r="M200" s="156"/>
      <c r="T200" s="157"/>
      <c r="AT200" s="152" t="s">
        <v>197</v>
      </c>
      <c r="AU200" s="152" t="s">
        <v>78</v>
      </c>
      <c r="AV200" s="12" t="s">
        <v>78</v>
      </c>
      <c r="AW200" s="12" t="s">
        <v>31</v>
      </c>
      <c r="AX200" s="12" t="s">
        <v>69</v>
      </c>
      <c r="AY200" s="152" t="s">
        <v>184</v>
      </c>
    </row>
    <row r="201" spans="2:65" s="1" customFormat="1" ht="24.2" customHeight="1">
      <c r="B201" s="33"/>
      <c r="C201" s="132" t="s">
        <v>405</v>
      </c>
      <c r="D201" s="132" t="s">
        <v>186</v>
      </c>
      <c r="E201" s="133" t="s">
        <v>2254</v>
      </c>
      <c r="F201" s="134" t="s">
        <v>2255</v>
      </c>
      <c r="G201" s="135" t="s">
        <v>313</v>
      </c>
      <c r="H201" s="136">
        <v>0.03</v>
      </c>
      <c r="I201" s="137"/>
      <c r="J201" s="138">
        <f>ROUND(I201*H201,2)</f>
        <v>0</v>
      </c>
      <c r="K201" s="134" t="s">
        <v>190</v>
      </c>
      <c r="L201" s="33"/>
      <c r="M201" s="139" t="s">
        <v>19</v>
      </c>
      <c r="N201" s="140" t="s">
        <v>40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303</v>
      </c>
      <c r="AT201" s="143" t="s">
        <v>186</v>
      </c>
      <c r="AU201" s="143" t="s">
        <v>78</v>
      </c>
      <c r="AY201" s="18" t="s">
        <v>184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76</v>
      </c>
      <c r="BK201" s="144">
        <f>ROUND(I201*H201,2)</f>
        <v>0</v>
      </c>
      <c r="BL201" s="18" t="s">
        <v>303</v>
      </c>
      <c r="BM201" s="143" t="s">
        <v>2256</v>
      </c>
    </row>
    <row r="202" spans="2:65" s="1" customFormat="1" ht="29.25">
      <c r="B202" s="33"/>
      <c r="D202" s="145" t="s">
        <v>193</v>
      </c>
      <c r="F202" s="146" t="s">
        <v>2257</v>
      </c>
      <c r="I202" s="147"/>
      <c r="L202" s="33"/>
      <c r="M202" s="148"/>
      <c r="T202" s="54"/>
      <c r="AT202" s="18" t="s">
        <v>193</v>
      </c>
      <c r="AU202" s="18" t="s">
        <v>78</v>
      </c>
    </row>
    <row r="203" spans="2:65" s="1" customFormat="1">
      <c r="B203" s="33"/>
      <c r="D203" s="149" t="s">
        <v>195</v>
      </c>
      <c r="F203" s="150" t="s">
        <v>2258</v>
      </c>
      <c r="I203" s="147"/>
      <c r="L203" s="33"/>
      <c r="M203" s="148"/>
      <c r="T203" s="54"/>
      <c r="AT203" s="18" t="s">
        <v>195</v>
      </c>
      <c r="AU203" s="18" t="s">
        <v>78</v>
      </c>
    </row>
    <row r="204" spans="2:65" s="11" customFormat="1" ht="22.9" customHeight="1">
      <c r="B204" s="120"/>
      <c r="D204" s="121" t="s">
        <v>68</v>
      </c>
      <c r="E204" s="130" t="s">
        <v>2259</v>
      </c>
      <c r="F204" s="130" t="s">
        <v>2260</v>
      </c>
      <c r="I204" s="123"/>
      <c r="J204" s="131">
        <f>BK204</f>
        <v>0</v>
      </c>
      <c r="L204" s="120"/>
      <c r="M204" s="125"/>
      <c r="P204" s="126">
        <f>SUM(P205:P235)</f>
        <v>0</v>
      </c>
      <c r="R204" s="126">
        <f>SUM(R205:R235)</f>
        <v>0.49487999999999999</v>
      </c>
      <c r="T204" s="127">
        <f>SUM(T205:T235)</f>
        <v>0</v>
      </c>
      <c r="AR204" s="121" t="s">
        <v>78</v>
      </c>
      <c r="AT204" s="128" t="s">
        <v>68</v>
      </c>
      <c r="AU204" s="128" t="s">
        <v>76</v>
      </c>
      <c r="AY204" s="121" t="s">
        <v>184</v>
      </c>
      <c r="BK204" s="129">
        <f>SUM(BK205:BK235)</f>
        <v>0</v>
      </c>
    </row>
    <row r="205" spans="2:65" s="1" customFormat="1" ht="37.9" customHeight="1">
      <c r="B205" s="33"/>
      <c r="C205" s="132" t="s">
        <v>414</v>
      </c>
      <c r="D205" s="132" t="s">
        <v>186</v>
      </c>
      <c r="E205" s="133" t="s">
        <v>2261</v>
      </c>
      <c r="F205" s="134" t="s">
        <v>2262</v>
      </c>
      <c r="G205" s="135" t="s">
        <v>509</v>
      </c>
      <c r="H205" s="136">
        <v>6</v>
      </c>
      <c r="I205" s="137"/>
      <c r="J205" s="138">
        <f>ROUND(I205*H205,2)</f>
        <v>0</v>
      </c>
      <c r="K205" s="134" t="s">
        <v>190</v>
      </c>
      <c r="L205" s="33"/>
      <c r="M205" s="139" t="s">
        <v>19</v>
      </c>
      <c r="N205" s="140" t="s">
        <v>40</v>
      </c>
      <c r="P205" s="141">
        <f>O205*H205</f>
        <v>0</v>
      </c>
      <c r="Q205" s="141">
        <v>3.0880000000000001E-2</v>
      </c>
      <c r="R205" s="141">
        <f>Q205*H205</f>
        <v>0.18528</v>
      </c>
      <c r="S205" s="141">
        <v>0</v>
      </c>
      <c r="T205" s="142">
        <f>S205*H205</f>
        <v>0</v>
      </c>
      <c r="AR205" s="143" t="s">
        <v>303</v>
      </c>
      <c r="AT205" s="143" t="s">
        <v>186</v>
      </c>
      <c r="AU205" s="143" t="s">
        <v>78</v>
      </c>
      <c r="AY205" s="18" t="s">
        <v>184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76</v>
      </c>
      <c r="BK205" s="144">
        <f>ROUND(I205*H205,2)</f>
        <v>0</v>
      </c>
      <c r="BL205" s="18" t="s">
        <v>303</v>
      </c>
      <c r="BM205" s="143" t="s">
        <v>2263</v>
      </c>
    </row>
    <row r="206" spans="2:65" s="1" customFormat="1" ht="29.25">
      <c r="B206" s="33"/>
      <c r="D206" s="145" t="s">
        <v>193</v>
      </c>
      <c r="F206" s="146" t="s">
        <v>2264</v>
      </c>
      <c r="I206" s="147"/>
      <c r="L206" s="33"/>
      <c r="M206" s="148"/>
      <c r="T206" s="54"/>
      <c r="AT206" s="18" t="s">
        <v>193</v>
      </c>
      <c r="AU206" s="18" t="s">
        <v>78</v>
      </c>
    </row>
    <row r="207" spans="2:65" s="1" customFormat="1">
      <c r="B207" s="33"/>
      <c r="D207" s="149" t="s">
        <v>195</v>
      </c>
      <c r="F207" s="150" t="s">
        <v>2265</v>
      </c>
      <c r="I207" s="147"/>
      <c r="L207" s="33"/>
      <c r="M207" s="148"/>
      <c r="T207" s="54"/>
      <c r="AT207" s="18" t="s">
        <v>195</v>
      </c>
      <c r="AU207" s="18" t="s">
        <v>78</v>
      </c>
    </row>
    <row r="208" spans="2:65" s="12" customFormat="1">
      <c r="B208" s="151"/>
      <c r="D208" s="145" t="s">
        <v>197</v>
      </c>
      <c r="E208" s="152" t="s">
        <v>19</v>
      </c>
      <c r="F208" s="153" t="s">
        <v>225</v>
      </c>
      <c r="H208" s="154">
        <v>6</v>
      </c>
      <c r="I208" s="155"/>
      <c r="L208" s="151"/>
      <c r="M208" s="156"/>
      <c r="T208" s="157"/>
      <c r="AT208" s="152" t="s">
        <v>197</v>
      </c>
      <c r="AU208" s="152" t="s">
        <v>78</v>
      </c>
      <c r="AV208" s="12" t="s">
        <v>78</v>
      </c>
      <c r="AW208" s="12" t="s">
        <v>31</v>
      </c>
      <c r="AX208" s="12" t="s">
        <v>76</v>
      </c>
      <c r="AY208" s="152" t="s">
        <v>184</v>
      </c>
    </row>
    <row r="209" spans="2:65" s="1" customFormat="1" ht="37.9" customHeight="1">
      <c r="B209" s="33"/>
      <c r="C209" s="132" t="s">
        <v>423</v>
      </c>
      <c r="D209" s="132" t="s">
        <v>186</v>
      </c>
      <c r="E209" s="133" t="s">
        <v>2266</v>
      </c>
      <c r="F209" s="134" t="s">
        <v>2267</v>
      </c>
      <c r="G209" s="135" t="s">
        <v>509</v>
      </c>
      <c r="H209" s="136">
        <v>1</v>
      </c>
      <c r="I209" s="137"/>
      <c r="J209" s="138">
        <f>ROUND(I209*H209,2)</f>
        <v>0</v>
      </c>
      <c r="K209" s="134" t="s">
        <v>190</v>
      </c>
      <c r="L209" s="33"/>
      <c r="M209" s="139" t="s">
        <v>19</v>
      </c>
      <c r="N209" s="140" t="s">
        <v>40</v>
      </c>
      <c r="P209" s="141">
        <f>O209*H209</f>
        <v>0</v>
      </c>
      <c r="Q209" s="141">
        <v>2.87E-2</v>
      </c>
      <c r="R209" s="141">
        <f>Q209*H209</f>
        <v>2.87E-2</v>
      </c>
      <c r="S209" s="141">
        <v>0</v>
      </c>
      <c r="T209" s="142">
        <f>S209*H209</f>
        <v>0</v>
      </c>
      <c r="AR209" s="143" t="s">
        <v>303</v>
      </c>
      <c r="AT209" s="143" t="s">
        <v>186</v>
      </c>
      <c r="AU209" s="143" t="s">
        <v>78</v>
      </c>
      <c r="AY209" s="18" t="s">
        <v>184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76</v>
      </c>
      <c r="BK209" s="144">
        <f>ROUND(I209*H209,2)</f>
        <v>0</v>
      </c>
      <c r="BL209" s="18" t="s">
        <v>303</v>
      </c>
      <c r="BM209" s="143" t="s">
        <v>2268</v>
      </c>
    </row>
    <row r="210" spans="2:65" s="1" customFormat="1" ht="29.25">
      <c r="B210" s="33"/>
      <c r="D210" s="145" t="s">
        <v>193</v>
      </c>
      <c r="F210" s="146" t="s">
        <v>2269</v>
      </c>
      <c r="I210" s="147"/>
      <c r="L210" s="33"/>
      <c r="M210" s="148"/>
      <c r="T210" s="54"/>
      <c r="AT210" s="18" t="s">
        <v>193</v>
      </c>
      <c r="AU210" s="18" t="s">
        <v>78</v>
      </c>
    </row>
    <row r="211" spans="2:65" s="1" customFormat="1">
      <c r="B211" s="33"/>
      <c r="D211" s="149" t="s">
        <v>195</v>
      </c>
      <c r="F211" s="150" t="s">
        <v>2270</v>
      </c>
      <c r="I211" s="147"/>
      <c r="L211" s="33"/>
      <c r="M211" s="148"/>
      <c r="T211" s="54"/>
      <c r="AT211" s="18" t="s">
        <v>195</v>
      </c>
      <c r="AU211" s="18" t="s">
        <v>78</v>
      </c>
    </row>
    <row r="212" spans="2:65" s="1" customFormat="1" ht="37.9" customHeight="1">
      <c r="B212" s="33"/>
      <c r="C212" s="132" t="s">
        <v>430</v>
      </c>
      <c r="D212" s="132" t="s">
        <v>186</v>
      </c>
      <c r="E212" s="133" t="s">
        <v>2271</v>
      </c>
      <c r="F212" s="134" t="s">
        <v>2272</v>
      </c>
      <c r="G212" s="135" t="s">
        <v>509</v>
      </c>
      <c r="H212" s="136">
        <v>1</v>
      </c>
      <c r="I212" s="137"/>
      <c r="J212" s="138">
        <f>ROUND(I212*H212,2)</f>
        <v>0</v>
      </c>
      <c r="K212" s="134" t="s">
        <v>190</v>
      </c>
      <c r="L212" s="33"/>
      <c r="M212" s="139" t="s">
        <v>19</v>
      </c>
      <c r="N212" s="140" t="s">
        <v>40</v>
      </c>
      <c r="P212" s="141">
        <f>O212*H212</f>
        <v>0</v>
      </c>
      <c r="Q212" s="141">
        <v>3.4000000000000002E-2</v>
      </c>
      <c r="R212" s="141">
        <f>Q212*H212</f>
        <v>3.4000000000000002E-2</v>
      </c>
      <c r="S212" s="141">
        <v>0</v>
      </c>
      <c r="T212" s="142">
        <f>S212*H212</f>
        <v>0</v>
      </c>
      <c r="AR212" s="143" t="s">
        <v>303</v>
      </c>
      <c r="AT212" s="143" t="s">
        <v>186</v>
      </c>
      <c r="AU212" s="143" t="s">
        <v>78</v>
      </c>
      <c r="AY212" s="18" t="s">
        <v>184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76</v>
      </c>
      <c r="BK212" s="144">
        <f>ROUND(I212*H212,2)</f>
        <v>0</v>
      </c>
      <c r="BL212" s="18" t="s">
        <v>303</v>
      </c>
      <c r="BM212" s="143" t="s">
        <v>2273</v>
      </c>
    </row>
    <row r="213" spans="2:65" s="1" customFormat="1" ht="29.25">
      <c r="B213" s="33"/>
      <c r="D213" s="145" t="s">
        <v>193</v>
      </c>
      <c r="F213" s="146" t="s">
        <v>2274</v>
      </c>
      <c r="I213" s="147"/>
      <c r="L213" s="33"/>
      <c r="M213" s="148"/>
      <c r="T213" s="54"/>
      <c r="AT213" s="18" t="s">
        <v>193</v>
      </c>
      <c r="AU213" s="18" t="s">
        <v>78</v>
      </c>
    </row>
    <row r="214" spans="2:65" s="1" customFormat="1">
      <c r="B214" s="33"/>
      <c r="D214" s="149" t="s">
        <v>195</v>
      </c>
      <c r="F214" s="150" t="s">
        <v>2275</v>
      </c>
      <c r="I214" s="147"/>
      <c r="L214" s="33"/>
      <c r="M214" s="148"/>
      <c r="T214" s="54"/>
      <c r="AT214" s="18" t="s">
        <v>195</v>
      </c>
      <c r="AU214" s="18" t="s">
        <v>78</v>
      </c>
    </row>
    <row r="215" spans="2:65" s="12" customFormat="1">
      <c r="B215" s="151"/>
      <c r="D215" s="145" t="s">
        <v>197</v>
      </c>
      <c r="E215" s="152" t="s">
        <v>19</v>
      </c>
      <c r="F215" s="153" t="s">
        <v>76</v>
      </c>
      <c r="H215" s="154">
        <v>1</v>
      </c>
      <c r="I215" s="155"/>
      <c r="L215" s="151"/>
      <c r="M215" s="156"/>
      <c r="T215" s="157"/>
      <c r="AT215" s="152" t="s">
        <v>197</v>
      </c>
      <c r="AU215" s="152" t="s">
        <v>78</v>
      </c>
      <c r="AV215" s="12" t="s">
        <v>78</v>
      </c>
      <c r="AW215" s="12" t="s">
        <v>31</v>
      </c>
      <c r="AX215" s="12" t="s">
        <v>76</v>
      </c>
      <c r="AY215" s="152" t="s">
        <v>184</v>
      </c>
    </row>
    <row r="216" spans="2:65" s="1" customFormat="1" ht="37.9" customHeight="1">
      <c r="B216" s="33"/>
      <c r="C216" s="132" t="s">
        <v>438</v>
      </c>
      <c r="D216" s="132" t="s">
        <v>186</v>
      </c>
      <c r="E216" s="133" t="s">
        <v>2276</v>
      </c>
      <c r="F216" s="134" t="s">
        <v>2277</v>
      </c>
      <c r="G216" s="135" t="s">
        <v>509</v>
      </c>
      <c r="H216" s="136">
        <v>2</v>
      </c>
      <c r="I216" s="137"/>
      <c r="J216" s="138">
        <f>ROUND(I216*H216,2)</f>
        <v>0</v>
      </c>
      <c r="K216" s="134" t="s">
        <v>190</v>
      </c>
      <c r="L216" s="33"/>
      <c r="M216" s="139" t="s">
        <v>19</v>
      </c>
      <c r="N216" s="140" t="s">
        <v>40</v>
      </c>
      <c r="P216" s="141">
        <f>O216*H216</f>
        <v>0</v>
      </c>
      <c r="Q216" s="141">
        <v>3.9300000000000002E-2</v>
      </c>
      <c r="R216" s="141">
        <f>Q216*H216</f>
        <v>7.8600000000000003E-2</v>
      </c>
      <c r="S216" s="141">
        <v>0</v>
      </c>
      <c r="T216" s="142">
        <f>S216*H216</f>
        <v>0</v>
      </c>
      <c r="AR216" s="143" t="s">
        <v>303</v>
      </c>
      <c r="AT216" s="143" t="s">
        <v>186</v>
      </c>
      <c r="AU216" s="143" t="s">
        <v>78</v>
      </c>
      <c r="AY216" s="18" t="s">
        <v>184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76</v>
      </c>
      <c r="BK216" s="144">
        <f>ROUND(I216*H216,2)</f>
        <v>0</v>
      </c>
      <c r="BL216" s="18" t="s">
        <v>303</v>
      </c>
      <c r="BM216" s="143" t="s">
        <v>2278</v>
      </c>
    </row>
    <row r="217" spans="2:65" s="1" customFormat="1" ht="29.25">
      <c r="B217" s="33"/>
      <c r="D217" s="145" t="s">
        <v>193</v>
      </c>
      <c r="F217" s="146" t="s">
        <v>2279</v>
      </c>
      <c r="I217" s="147"/>
      <c r="L217" s="33"/>
      <c r="M217" s="148"/>
      <c r="T217" s="54"/>
      <c r="AT217" s="18" t="s">
        <v>193</v>
      </c>
      <c r="AU217" s="18" t="s">
        <v>78</v>
      </c>
    </row>
    <row r="218" spans="2:65" s="1" customFormat="1">
      <c r="B218" s="33"/>
      <c r="D218" s="149" t="s">
        <v>195</v>
      </c>
      <c r="F218" s="150" t="s">
        <v>2280</v>
      </c>
      <c r="I218" s="147"/>
      <c r="L218" s="33"/>
      <c r="M218" s="148"/>
      <c r="T218" s="54"/>
      <c r="AT218" s="18" t="s">
        <v>195</v>
      </c>
      <c r="AU218" s="18" t="s">
        <v>78</v>
      </c>
    </row>
    <row r="219" spans="2:65" s="1" customFormat="1" ht="37.9" customHeight="1">
      <c r="B219" s="33"/>
      <c r="C219" s="132" t="s">
        <v>446</v>
      </c>
      <c r="D219" s="132" t="s">
        <v>186</v>
      </c>
      <c r="E219" s="133" t="s">
        <v>2281</v>
      </c>
      <c r="F219" s="134" t="s">
        <v>2282</v>
      </c>
      <c r="G219" s="135" t="s">
        <v>509</v>
      </c>
      <c r="H219" s="136">
        <v>1</v>
      </c>
      <c r="I219" s="137"/>
      <c r="J219" s="138">
        <f>ROUND(I219*H219,2)</f>
        <v>0</v>
      </c>
      <c r="K219" s="134" t="s">
        <v>190</v>
      </c>
      <c r="L219" s="33"/>
      <c r="M219" s="139" t="s">
        <v>19</v>
      </c>
      <c r="N219" s="140" t="s">
        <v>40</v>
      </c>
      <c r="P219" s="141">
        <f>O219*H219</f>
        <v>0</v>
      </c>
      <c r="Q219" s="141">
        <v>3.4540000000000001E-2</v>
      </c>
      <c r="R219" s="141">
        <f>Q219*H219</f>
        <v>3.4540000000000001E-2</v>
      </c>
      <c r="S219" s="141">
        <v>0</v>
      </c>
      <c r="T219" s="142">
        <f>S219*H219</f>
        <v>0</v>
      </c>
      <c r="AR219" s="143" t="s">
        <v>303</v>
      </c>
      <c r="AT219" s="143" t="s">
        <v>186</v>
      </c>
      <c r="AU219" s="143" t="s">
        <v>78</v>
      </c>
      <c r="AY219" s="18" t="s">
        <v>184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8" t="s">
        <v>76</v>
      </c>
      <c r="BK219" s="144">
        <f>ROUND(I219*H219,2)</f>
        <v>0</v>
      </c>
      <c r="BL219" s="18" t="s">
        <v>303</v>
      </c>
      <c r="BM219" s="143" t="s">
        <v>2283</v>
      </c>
    </row>
    <row r="220" spans="2:65" s="1" customFormat="1" ht="29.25">
      <c r="B220" s="33"/>
      <c r="D220" s="145" t="s">
        <v>193</v>
      </c>
      <c r="F220" s="146" t="s">
        <v>2284</v>
      </c>
      <c r="I220" s="147"/>
      <c r="L220" s="33"/>
      <c r="M220" s="148"/>
      <c r="T220" s="54"/>
      <c r="AT220" s="18" t="s">
        <v>193</v>
      </c>
      <c r="AU220" s="18" t="s">
        <v>78</v>
      </c>
    </row>
    <row r="221" spans="2:65" s="1" customFormat="1">
      <c r="B221" s="33"/>
      <c r="D221" s="149" t="s">
        <v>195</v>
      </c>
      <c r="F221" s="150" t="s">
        <v>2285</v>
      </c>
      <c r="I221" s="147"/>
      <c r="L221" s="33"/>
      <c r="M221" s="148"/>
      <c r="T221" s="54"/>
      <c r="AT221" s="18" t="s">
        <v>195</v>
      </c>
      <c r="AU221" s="18" t="s">
        <v>78</v>
      </c>
    </row>
    <row r="222" spans="2:65" s="1" customFormat="1" ht="37.9" customHeight="1">
      <c r="B222" s="33"/>
      <c r="C222" s="132" t="s">
        <v>453</v>
      </c>
      <c r="D222" s="132" t="s">
        <v>186</v>
      </c>
      <c r="E222" s="133" t="s">
        <v>2286</v>
      </c>
      <c r="F222" s="134" t="s">
        <v>2287</v>
      </c>
      <c r="G222" s="135" t="s">
        <v>509</v>
      </c>
      <c r="H222" s="136">
        <v>2</v>
      </c>
      <c r="I222" s="137"/>
      <c r="J222" s="138">
        <f>ROUND(I222*H222,2)</f>
        <v>0</v>
      </c>
      <c r="K222" s="134" t="s">
        <v>190</v>
      </c>
      <c r="L222" s="33"/>
      <c r="M222" s="139" t="s">
        <v>19</v>
      </c>
      <c r="N222" s="140" t="s">
        <v>40</v>
      </c>
      <c r="P222" s="141">
        <f>O222*H222</f>
        <v>0</v>
      </c>
      <c r="Q222" s="141">
        <v>6.6879999999999995E-2</v>
      </c>
      <c r="R222" s="141">
        <f>Q222*H222</f>
        <v>0.13375999999999999</v>
      </c>
      <c r="S222" s="141">
        <v>0</v>
      </c>
      <c r="T222" s="142">
        <f>S222*H222</f>
        <v>0</v>
      </c>
      <c r="AR222" s="143" t="s">
        <v>303</v>
      </c>
      <c r="AT222" s="143" t="s">
        <v>186</v>
      </c>
      <c r="AU222" s="143" t="s">
        <v>78</v>
      </c>
      <c r="AY222" s="18" t="s">
        <v>184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8" t="s">
        <v>76</v>
      </c>
      <c r="BK222" s="144">
        <f>ROUND(I222*H222,2)</f>
        <v>0</v>
      </c>
      <c r="BL222" s="18" t="s">
        <v>303</v>
      </c>
      <c r="BM222" s="143" t="s">
        <v>2288</v>
      </c>
    </row>
    <row r="223" spans="2:65" s="1" customFormat="1" ht="29.25">
      <c r="B223" s="33"/>
      <c r="D223" s="145" t="s">
        <v>193</v>
      </c>
      <c r="F223" s="146" t="s">
        <v>2289</v>
      </c>
      <c r="I223" s="147"/>
      <c r="L223" s="33"/>
      <c r="M223" s="148"/>
      <c r="T223" s="54"/>
      <c r="AT223" s="18" t="s">
        <v>193</v>
      </c>
      <c r="AU223" s="18" t="s">
        <v>78</v>
      </c>
    </row>
    <row r="224" spans="2:65" s="1" customFormat="1">
      <c r="B224" s="33"/>
      <c r="D224" s="149" t="s">
        <v>195</v>
      </c>
      <c r="F224" s="150" t="s">
        <v>2290</v>
      </c>
      <c r="I224" s="147"/>
      <c r="L224" s="33"/>
      <c r="M224" s="148"/>
      <c r="T224" s="54"/>
      <c r="AT224" s="18" t="s">
        <v>195</v>
      </c>
      <c r="AU224" s="18" t="s">
        <v>78</v>
      </c>
    </row>
    <row r="225" spans="2:65" s="1" customFormat="1" ht="24.2" customHeight="1">
      <c r="B225" s="33"/>
      <c r="C225" s="132" t="s">
        <v>460</v>
      </c>
      <c r="D225" s="132" t="s">
        <v>186</v>
      </c>
      <c r="E225" s="133" t="s">
        <v>2291</v>
      </c>
      <c r="F225" s="134" t="s">
        <v>2292</v>
      </c>
      <c r="G225" s="135" t="s">
        <v>509</v>
      </c>
      <c r="H225" s="136">
        <v>2</v>
      </c>
      <c r="I225" s="137"/>
      <c r="J225" s="138">
        <f>ROUND(I225*H225,2)</f>
        <v>0</v>
      </c>
      <c r="K225" s="134" t="s">
        <v>190</v>
      </c>
      <c r="L225" s="33"/>
      <c r="M225" s="139" t="s">
        <v>19</v>
      </c>
      <c r="N225" s="140" t="s">
        <v>40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303</v>
      </c>
      <c r="AT225" s="143" t="s">
        <v>186</v>
      </c>
      <c r="AU225" s="143" t="s">
        <v>78</v>
      </c>
      <c r="AY225" s="18" t="s">
        <v>184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76</v>
      </c>
      <c r="BK225" s="144">
        <f>ROUND(I225*H225,2)</f>
        <v>0</v>
      </c>
      <c r="BL225" s="18" t="s">
        <v>303</v>
      </c>
      <c r="BM225" s="143" t="s">
        <v>2293</v>
      </c>
    </row>
    <row r="226" spans="2:65" s="1" customFormat="1" ht="19.5">
      <c r="B226" s="33"/>
      <c r="D226" s="145" t="s">
        <v>193</v>
      </c>
      <c r="F226" s="146" t="s">
        <v>2294</v>
      </c>
      <c r="I226" s="147"/>
      <c r="L226" s="33"/>
      <c r="M226" s="148"/>
      <c r="T226" s="54"/>
      <c r="AT226" s="18" t="s">
        <v>193</v>
      </c>
      <c r="AU226" s="18" t="s">
        <v>78</v>
      </c>
    </row>
    <row r="227" spans="2:65" s="1" customFormat="1">
      <c r="B227" s="33"/>
      <c r="D227" s="149" t="s">
        <v>195</v>
      </c>
      <c r="F227" s="150" t="s">
        <v>2295</v>
      </c>
      <c r="I227" s="147"/>
      <c r="L227" s="33"/>
      <c r="M227" s="148"/>
      <c r="T227" s="54"/>
      <c r="AT227" s="18" t="s">
        <v>195</v>
      </c>
      <c r="AU227" s="18" t="s">
        <v>78</v>
      </c>
    </row>
    <row r="228" spans="2:65" s="12" customFormat="1">
      <c r="B228" s="151"/>
      <c r="D228" s="145" t="s">
        <v>197</v>
      </c>
      <c r="E228" s="152" t="s">
        <v>19</v>
      </c>
      <c r="F228" s="153" t="s">
        <v>2222</v>
      </c>
      <c r="H228" s="154">
        <v>2</v>
      </c>
      <c r="I228" s="155"/>
      <c r="L228" s="151"/>
      <c r="M228" s="156"/>
      <c r="T228" s="157"/>
      <c r="AT228" s="152" t="s">
        <v>197</v>
      </c>
      <c r="AU228" s="152" t="s">
        <v>78</v>
      </c>
      <c r="AV228" s="12" t="s">
        <v>78</v>
      </c>
      <c r="AW228" s="12" t="s">
        <v>31</v>
      </c>
      <c r="AX228" s="12" t="s">
        <v>69</v>
      </c>
      <c r="AY228" s="152" t="s">
        <v>184</v>
      </c>
    </row>
    <row r="229" spans="2:65" s="1" customFormat="1" ht="24.2" customHeight="1">
      <c r="B229" s="33"/>
      <c r="C229" s="132" t="s">
        <v>471</v>
      </c>
      <c r="D229" s="132" t="s">
        <v>186</v>
      </c>
      <c r="E229" s="133" t="s">
        <v>2296</v>
      </c>
      <c r="F229" s="134" t="s">
        <v>2297</v>
      </c>
      <c r="G229" s="135" t="s">
        <v>509</v>
      </c>
      <c r="H229" s="136">
        <v>11</v>
      </c>
      <c r="I229" s="137"/>
      <c r="J229" s="138">
        <f>ROUND(I229*H229,2)</f>
        <v>0</v>
      </c>
      <c r="K229" s="134" t="s">
        <v>190</v>
      </c>
      <c r="L229" s="33"/>
      <c r="M229" s="139" t="s">
        <v>19</v>
      </c>
      <c r="N229" s="140" t="s">
        <v>40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303</v>
      </c>
      <c r="AT229" s="143" t="s">
        <v>186</v>
      </c>
      <c r="AU229" s="143" t="s">
        <v>78</v>
      </c>
      <c r="AY229" s="18" t="s">
        <v>184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76</v>
      </c>
      <c r="BK229" s="144">
        <f>ROUND(I229*H229,2)</f>
        <v>0</v>
      </c>
      <c r="BL229" s="18" t="s">
        <v>303</v>
      </c>
      <c r="BM229" s="143" t="s">
        <v>2298</v>
      </c>
    </row>
    <row r="230" spans="2:65" s="1" customFormat="1" ht="19.5">
      <c r="B230" s="33"/>
      <c r="D230" s="145" t="s">
        <v>193</v>
      </c>
      <c r="F230" s="146" t="s">
        <v>2299</v>
      </c>
      <c r="I230" s="147"/>
      <c r="L230" s="33"/>
      <c r="M230" s="148"/>
      <c r="T230" s="54"/>
      <c r="AT230" s="18" t="s">
        <v>193</v>
      </c>
      <c r="AU230" s="18" t="s">
        <v>78</v>
      </c>
    </row>
    <row r="231" spans="2:65" s="1" customFormat="1">
      <c r="B231" s="33"/>
      <c r="D231" s="149" t="s">
        <v>195</v>
      </c>
      <c r="F231" s="150" t="s">
        <v>2300</v>
      </c>
      <c r="I231" s="147"/>
      <c r="L231" s="33"/>
      <c r="M231" s="148"/>
      <c r="T231" s="54"/>
      <c r="AT231" s="18" t="s">
        <v>195</v>
      </c>
      <c r="AU231" s="18" t="s">
        <v>78</v>
      </c>
    </row>
    <row r="232" spans="2:65" s="12" customFormat="1">
      <c r="B232" s="151"/>
      <c r="D232" s="145" t="s">
        <v>197</v>
      </c>
      <c r="E232" s="152" t="s">
        <v>19</v>
      </c>
      <c r="F232" s="153" t="s">
        <v>2301</v>
      </c>
      <c r="H232" s="154">
        <v>11</v>
      </c>
      <c r="I232" s="155"/>
      <c r="L232" s="151"/>
      <c r="M232" s="156"/>
      <c r="T232" s="157"/>
      <c r="AT232" s="152" t="s">
        <v>197</v>
      </c>
      <c r="AU232" s="152" t="s">
        <v>78</v>
      </c>
      <c r="AV232" s="12" t="s">
        <v>78</v>
      </c>
      <c r="AW232" s="12" t="s">
        <v>31</v>
      </c>
      <c r="AX232" s="12" t="s">
        <v>76</v>
      </c>
      <c r="AY232" s="152" t="s">
        <v>184</v>
      </c>
    </row>
    <row r="233" spans="2:65" s="1" customFormat="1" ht="24.2" customHeight="1">
      <c r="B233" s="33"/>
      <c r="C233" s="132" t="s">
        <v>481</v>
      </c>
      <c r="D233" s="132" t="s">
        <v>186</v>
      </c>
      <c r="E233" s="133" t="s">
        <v>2302</v>
      </c>
      <c r="F233" s="134" t="s">
        <v>2303</v>
      </c>
      <c r="G233" s="135" t="s">
        <v>313</v>
      </c>
      <c r="H233" s="136">
        <v>0.495</v>
      </c>
      <c r="I233" s="137"/>
      <c r="J233" s="138">
        <f>ROUND(I233*H233,2)</f>
        <v>0</v>
      </c>
      <c r="K233" s="134" t="s">
        <v>190</v>
      </c>
      <c r="L233" s="33"/>
      <c r="M233" s="139" t="s">
        <v>19</v>
      </c>
      <c r="N233" s="140" t="s">
        <v>40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303</v>
      </c>
      <c r="AT233" s="143" t="s">
        <v>186</v>
      </c>
      <c r="AU233" s="143" t="s">
        <v>78</v>
      </c>
      <c r="AY233" s="18" t="s">
        <v>184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8" t="s">
        <v>76</v>
      </c>
      <c r="BK233" s="144">
        <f>ROUND(I233*H233,2)</f>
        <v>0</v>
      </c>
      <c r="BL233" s="18" t="s">
        <v>303</v>
      </c>
      <c r="BM233" s="143" t="s">
        <v>2304</v>
      </c>
    </row>
    <row r="234" spans="2:65" s="1" customFormat="1" ht="29.25">
      <c r="B234" s="33"/>
      <c r="D234" s="145" t="s">
        <v>193</v>
      </c>
      <c r="F234" s="146" t="s">
        <v>2305</v>
      </c>
      <c r="I234" s="147"/>
      <c r="L234" s="33"/>
      <c r="M234" s="148"/>
      <c r="T234" s="54"/>
      <c r="AT234" s="18" t="s">
        <v>193</v>
      </c>
      <c r="AU234" s="18" t="s">
        <v>78</v>
      </c>
    </row>
    <row r="235" spans="2:65" s="1" customFormat="1">
      <c r="B235" s="33"/>
      <c r="D235" s="149" t="s">
        <v>195</v>
      </c>
      <c r="F235" s="150" t="s">
        <v>2306</v>
      </c>
      <c r="I235" s="147"/>
      <c r="L235" s="33"/>
      <c r="M235" s="192"/>
      <c r="N235" s="193"/>
      <c r="O235" s="193"/>
      <c r="P235" s="193"/>
      <c r="Q235" s="193"/>
      <c r="R235" s="193"/>
      <c r="S235" s="193"/>
      <c r="T235" s="194"/>
      <c r="AT235" s="18" t="s">
        <v>195</v>
      </c>
      <c r="AU235" s="18" t="s">
        <v>78</v>
      </c>
    </row>
    <row r="236" spans="2:65" s="1" customFormat="1" ht="6.95" customHeight="1">
      <c r="B236" s="42"/>
      <c r="C236" s="43"/>
      <c r="D236" s="43"/>
      <c r="E236" s="43"/>
      <c r="F236" s="43"/>
      <c r="G236" s="43"/>
      <c r="H236" s="43"/>
      <c r="I236" s="43"/>
      <c r="J236" s="43"/>
      <c r="K236" s="43"/>
      <c r="L236" s="33"/>
    </row>
  </sheetData>
  <sheetProtection algorithmName="SHA-512" hashValue="nD0brk2vg1pQ/Zcdxj4Iof7oGVq0RPjgJhstD2TD2k0zD8kfBsnKWVr5cLJvaAKToZbRHtY/MOb+1RiEU12LSw==" saltValue="402HS9uWQ4IelNZN5SR103saJHDGZtJFdneOVicG1CajEh/il30KJi4t1+bb2mn3zcDU9yUXGd6nMjf++StYXA==" spinCount="100000" sheet="1" objects="1" scenarios="1" formatColumns="0" formatRows="0" autoFilter="0"/>
  <autoFilter ref="C91:K235" xr:uid="{00000000-0009-0000-0000-000004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7" r:id="rId1" xr:uid="{00000000-0004-0000-0400-000000000000}"/>
    <hyperlink ref="F113" r:id="rId2" xr:uid="{00000000-0004-0000-0400-000001000000}"/>
    <hyperlink ref="F127" r:id="rId3" xr:uid="{00000000-0004-0000-0400-000002000000}"/>
    <hyperlink ref="F131" r:id="rId4" xr:uid="{00000000-0004-0000-0400-000003000000}"/>
    <hyperlink ref="F136" r:id="rId5" xr:uid="{00000000-0004-0000-0400-000004000000}"/>
    <hyperlink ref="F143" r:id="rId6" xr:uid="{00000000-0004-0000-0400-000005000000}"/>
    <hyperlink ref="F147" r:id="rId7" xr:uid="{00000000-0004-0000-0400-000006000000}"/>
    <hyperlink ref="F151" r:id="rId8" xr:uid="{00000000-0004-0000-0400-000007000000}"/>
    <hyperlink ref="F155" r:id="rId9" xr:uid="{00000000-0004-0000-0400-000008000000}"/>
    <hyperlink ref="F159" r:id="rId10" xr:uid="{00000000-0004-0000-0400-000009000000}"/>
    <hyperlink ref="F163" r:id="rId11" xr:uid="{00000000-0004-0000-0400-00000A000000}"/>
    <hyperlink ref="F166" r:id="rId12" xr:uid="{00000000-0004-0000-0400-00000B000000}"/>
    <hyperlink ref="F170" r:id="rId13" xr:uid="{00000000-0004-0000-0400-00000C000000}"/>
    <hyperlink ref="F174" r:id="rId14" xr:uid="{00000000-0004-0000-0400-00000D000000}"/>
    <hyperlink ref="F193" r:id="rId15" xr:uid="{00000000-0004-0000-0400-00000E000000}"/>
    <hyperlink ref="F203" r:id="rId16" xr:uid="{00000000-0004-0000-0400-00000F000000}"/>
    <hyperlink ref="F207" r:id="rId17" xr:uid="{00000000-0004-0000-0400-000010000000}"/>
    <hyperlink ref="F211" r:id="rId18" xr:uid="{00000000-0004-0000-0400-000011000000}"/>
    <hyperlink ref="F214" r:id="rId19" xr:uid="{00000000-0004-0000-0400-000012000000}"/>
    <hyperlink ref="F218" r:id="rId20" xr:uid="{00000000-0004-0000-0400-000013000000}"/>
    <hyperlink ref="F221" r:id="rId21" xr:uid="{00000000-0004-0000-0400-000014000000}"/>
    <hyperlink ref="F224" r:id="rId22" xr:uid="{00000000-0004-0000-0400-000015000000}"/>
    <hyperlink ref="F227" r:id="rId23" xr:uid="{00000000-0004-0000-0400-000016000000}"/>
    <hyperlink ref="F231" r:id="rId24" xr:uid="{00000000-0004-0000-0400-000017000000}"/>
    <hyperlink ref="F235" r:id="rId25" xr:uid="{00000000-0004-0000-0400-00001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0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2307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ROUND((SUM(BE89:BE206)),  2)</f>
        <v>0</v>
      </c>
      <c r="I35" s="94">
        <v>0.21</v>
      </c>
      <c r="J35" s="84">
        <f>ROUND(((SUM(BE89:BE206))*I35),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ROUND((SUM(BF89:BF206)),  2)</f>
        <v>0</v>
      </c>
      <c r="I36" s="94">
        <v>0.15</v>
      </c>
      <c r="J36" s="84">
        <f>ROUND(((SUM(BF89:BF206))*I36),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ROUND((SUM(BG89:BG206)),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ROUND((SUM(BH89:BH206)),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ROUND((SUM(BI89:BI206)),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D.2.2.a.5 - Vzduchotechnické zařízení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J89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1985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899999999999999" customHeight="1">
      <c r="B65" s="108"/>
      <c r="D65" s="109" t="s">
        <v>2308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8" customFormat="1" ht="24.95" customHeight="1">
      <c r="B66" s="104"/>
      <c r="D66" s="105" t="s">
        <v>2309</v>
      </c>
      <c r="E66" s="106"/>
      <c r="F66" s="106"/>
      <c r="G66" s="106"/>
      <c r="H66" s="106"/>
      <c r="I66" s="106"/>
      <c r="J66" s="107">
        <f>J191</f>
        <v>0</v>
      </c>
      <c r="L66" s="104"/>
    </row>
    <row r="67" spans="2:12" s="9" customFormat="1" ht="19.899999999999999" customHeight="1">
      <c r="B67" s="108"/>
      <c r="D67" s="109" t="s">
        <v>2310</v>
      </c>
      <c r="E67" s="110"/>
      <c r="F67" s="110"/>
      <c r="G67" s="110"/>
      <c r="H67" s="110"/>
      <c r="I67" s="110"/>
      <c r="J67" s="111">
        <f>J192</f>
        <v>0</v>
      </c>
      <c r="L67" s="108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169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23" t="str">
        <f>E7</f>
        <v>Parkovací hala HZS JPO Havlíčkův Brod</v>
      </c>
      <c r="F77" s="324"/>
      <c r="G77" s="324"/>
      <c r="H77" s="324"/>
      <c r="L77" s="33"/>
    </row>
    <row r="78" spans="2:12" ht="12" customHeight="1">
      <c r="B78" s="21"/>
      <c r="C78" s="28" t="s">
        <v>132</v>
      </c>
      <c r="L78" s="21"/>
    </row>
    <row r="79" spans="2:12" s="1" customFormat="1" ht="16.5" customHeight="1">
      <c r="B79" s="33"/>
      <c r="E79" s="323" t="s">
        <v>133</v>
      </c>
      <c r="F79" s="322"/>
      <c r="G79" s="322"/>
      <c r="H79" s="322"/>
      <c r="L79" s="33"/>
    </row>
    <row r="80" spans="2:12" s="1" customFormat="1" ht="12" customHeight="1">
      <c r="B80" s="33"/>
      <c r="C80" s="28" t="s">
        <v>134</v>
      </c>
      <c r="L80" s="33"/>
    </row>
    <row r="81" spans="2:65" s="1" customFormat="1" ht="16.5" customHeight="1">
      <c r="B81" s="33"/>
      <c r="E81" s="318" t="str">
        <f>E11</f>
        <v>D.2.2.a.5 - Vzduchotechnické zařízení</v>
      </c>
      <c r="F81" s="322"/>
      <c r="G81" s="322"/>
      <c r="H81" s="322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 </v>
      </c>
      <c r="I83" s="28" t="s">
        <v>23</v>
      </c>
      <c r="J83" s="50" t="str">
        <f>IF(J14="","",J14)</f>
        <v>11. 5. 2020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E17</f>
        <v xml:space="preserve"> </v>
      </c>
      <c r="I85" s="28" t="s">
        <v>30</v>
      </c>
      <c r="J85" s="31" t="str">
        <f>E23</f>
        <v xml:space="preserve"> </v>
      </c>
      <c r="L85" s="33"/>
    </row>
    <row r="86" spans="2:65" s="1" customFormat="1" ht="15.2" customHeight="1">
      <c r="B86" s="33"/>
      <c r="C86" s="28" t="s">
        <v>28</v>
      </c>
      <c r="F86" s="26" t="str">
        <f>IF(E20="","",E20)</f>
        <v>Vyplň údaj</v>
      </c>
      <c r="I86" s="28" t="s">
        <v>32</v>
      </c>
      <c r="J86" s="31" t="str">
        <f>E26</f>
        <v xml:space="preserve"> 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170</v>
      </c>
      <c r="D88" s="114" t="s">
        <v>54</v>
      </c>
      <c r="E88" s="114" t="s">
        <v>50</v>
      </c>
      <c r="F88" s="114" t="s">
        <v>51</v>
      </c>
      <c r="G88" s="114" t="s">
        <v>171</v>
      </c>
      <c r="H88" s="114" t="s">
        <v>172</v>
      </c>
      <c r="I88" s="114" t="s">
        <v>173</v>
      </c>
      <c r="J88" s="114" t="s">
        <v>138</v>
      </c>
      <c r="K88" s="115" t="s">
        <v>174</v>
      </c>
      <c r="L88" s="112"/>
      <c r="M88" s="57" t="s">
        <v>19</v>
      </c>
      <c r="N88" s="58" t="s">
        <v>39</v>
      </c>
      <c r="O88" s="58" t="s">
        <v>175</v>
      </c>
      <c r="P88" s="58" t="s">
        <v>176</v>
      </c>
      <c r="Q88" s="58" t="s">
        <v>177</v>
      </c>
      <c r="R88" s="58" t="s">
        <v>178</v>
      </c>
      <c r="S88" s="58" t="s">
        <v>179</v>
      </c>
      <c r="T88" s="59" t="s">
        <v>180</v>
      </c>
    </row>
    <row r="89" spans="2:65" s="1" customFormat="1" ht="22.9" customHeight="1">
      <c r="B89" s="33"/>
      <c r="C89" s="62" t="s">
        <v>181</v>
      </c>
      <c r="J89" s="116">
        <f>BK89</f>
        <v>0</v>
      </c>
      <c r="L89" s="33"/>
      <c r="M89" s="60"/>
      <c r="N89" s="51"/>
      <c r="O89" s="51"/>
      <c r="P89" s="117">
        <f>P90+P191</f>
        <v>0</v>
      </c>
      <c r="Q89" s="51"/>
      <c r="R89" s="117">
        <f>R90+R191</f>
        <v>0.18662000000000001</v>
      </c>
      <c r="S89" s="51"/>
      <c r="T89" s="118">
        <f>T90+T191</f>
        <v>0</v>
      </c>
      <c r="AT89" s="18" t="s">
        <v>68</v>
      </c>
      <c r="AU89" s="18" t="s">
        <v>139</v>
      </c>
      <c r="BK89" s="119">
        <f>BK90+BK191</f>
        <v>0</v>
      </c>
    </row>
    <row r="90" spans="2:65" s="11" customFormat="1" ht="25.9" customHeight="1">
      <c r="B90" s="120"/>
      <c r="D90" s="121" t="s">
        <v>68</v>
      </c>
      <c r="E90" s="122" t="s">
        <v>1244</v>
      </c>
      <c r="F90" s="122" t="s">
        <v>2042</v>
      </c>
      <c r="I90" s="123"/>
      <c r="J90" s="124">
        <f>BK90</f>
        <v>0</v>
      </c>
      <c r="L90" s="120"/>
      <c r="M90" s="125"/>
      <c r="P90" s="126">
        <f>P91</f>
        <v>0</v>
      </c>
      <c r="R90" s="126">
        <f>R91</f>
        <v>0.18662000000000001</v>
      </c>
      <c r="T90" s="127">
        <f>T91</f>
        <v>0</v>
      </c>
      <c r="AR90" s="121" t="s">
        <v>78</v>
      </c>
      <c r="AT90" s="128" t="s">
        <v>68</v>
      </c>
      <c r="AU90" s="128" t="s">
        <v>69</v>
      </c>
      <c r="AY90" s="121" t="s">
        <v>184</v>
      </c>
      <c r="BK90" s="129">
        <f>BK91</f>
        <v>0</v>
      </c>
    </row>
    <row r="91" spans="2:65" s="11" customFormat="1" ht="22.9" customHeight="1">
      <c r="B91" s="120"/>
      <c r="D91" s="121" t="s">
        <v>68</v>
      </c>
      <c r="E91" s="130" t="s">
        <v>2311</v>
      </c>
      <c r="F91" s="130" t="s">
        <v>2312</v>
      </c>
      <c r="I91" s="123"/>
      <c r="J91" s="131">
        <f>BK91</f>
        <v>0</v>
      </c>
      <c r="L91" s="120"/>
      <c r="M91" s="125"/>
      <c r="P91" s="126">
        <f>SUM(P92:P190)</f>
        <v>0</v>
      </c>
      <c r="R91" s="126">
        <f>SUM(R92:R190)</f>
        <v>0.18662000000000001</v>
      </c>
      <c r="T91" s="127">
        <f>SUM(T92:T190)</f>
        <v>0</v>
      </c>
      <c r="AR91" s="121" t="s">
        <v>78</v>
      </c>
      <c r="AT91" s="128" t="s">
        <v>68</v>
      </c>
      <c r="AU91" s="128" t="s">
        <v>76</v>
      </c>
      <c r="AY91" s="121" t="s">
        <v>184</v>
      </c>
      <c r="BK91" s="129">
        <f>SUM(BK92:BK190)</f>
        <v>0</v>
      </c>
    </row>
    <row r="92" spans="2:65" s="1" customFormat="1" ht="24.2" customHeight="1">
      <c r="B92" s="33"/>
      <c r="C92" s="132" t="s">
        <v>76</v>
      </c>
      <c r="D92" s="132" t="s">
        <v>186</v>
      </c>
      <c r="E92" s="133" t="s">
        <v>2313</v>
      </c>
      <c r="F92" s="134" t="s">
        <v>2314</v>
      </c>
      <c r="G92" s="135" t="s">
        <v>509</v>
      </c>
      <c r="H92" s="136">
        <v>1</v>
      </c>
      <c r="I92" s="137"/>
      <c r="J92" s="138">
        <f>ROUND(I92*H92,2)</f>
        <v>0</v>
      </c>
      <c r="K92" s="134" t="s">
        <v>190</v>
      </c>
      <c r="L92" s="33"/>
      <c r="M92" s="139" t="s">
        <v>19</v>
      </c>
      <c r="N92" s="140" t="s">
        <v>40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303</v>
      </c>
      <c r="AT92" s="143" t="s">
        <v>186</v>
      </c>
      <c r="AU92" s="143" t="s">
        <v>78</v>
      </c>
      <c r="AY92" s="18" t="s">
        <v>184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76</v>
      </c>
      <c r="BK92" s="144">
        <f>ROUND(I92*H92,2)</f>
        <v>0</v>
      </c>
      <c r="BL92" s="18" t="s">
        <v>303</v>
      </c>
      <c r="BM92" s="143" t="s">
        <v>2315</v>
      </c>
    </row>
    <row r="93" spans="2:65" s="1" customFormat="1" ht="19.5">
      <c r="B93" s="33"/>
      <c r="D93" s="145" t="s">
        <v>193</v>
      </c>
      <c r="F93" s="146" t="s">
        <v>2316</v>
      </c>
      <c r="I93" s="147"/>
      <c r="L93" s="33"/>
      <c r="M93" s="148"/>
      <c r="T93" s="54"/>
      <c r="AT93" s="18" t="s">
        <v>193</v>
      </c>
      <c r="AU93" s="18" t="s">
        <v>78</v>
      </c>
    </row>
    <row r="94" spans="2:65" s="1" customFormat="1">
      <c r="B94" s="33"/>
      <c r="D94" s="149" t="s">
        <v>195</v>
      </c>
      <c r="F94" s="150" t="s">
        <v>2317</v>
      </c>
      <c r="I94" s="147"/>
      <c r="L94" s="33"/>
      <c r="M94" s="148"/>
      <c r="T94" s="54"/>
      <c r="AT94" s="18" t="s">
        <v>195</v>
      </c>
      <c r="AU94" s="18" t="s">
        <v>78</v>
      </c>
    </row>
    <row r="95" spans="2:65" s="1" customFormat="1" ht="33" customHeight="1">
      <c r="B95" s="33"/>
      <c r="C95" s="132" t="s">
        <v>78</v>
      </c>
      <c r="D95" s="132" t="s">
        <v>186</v>
      </c>
      <c r="E95" s="133" t="s">
        <v>2318</v>
      </c>
      <c r="F95" s="134" t="s">
        <v>2319</v>
      </c>
      <c r="G95" s="135" t="s">
        <v>509</v>
      </c>
      <c r="H95" s="136">
        <v>1</v>
      </c>
      <c r="I95" s="137"/>
      <c r="J95" s="138">
        <f>ROUND(I95*H95,2)</f>
        <v>0</v>
      </c>
      <c r="K95" s="134" t="s">
        <v>190</v>
      </c>
      <c r="L95" s="33"/>
      <c r="M95" s="139" t="s">
        <v>19</v>
      </c>
      <c r="N95" s="140" t="s">
        <v>40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303</v>
      </c>
      <c r="AT95" s="143" t="s">
        <v>186</v>
      </c>
      <c r="AU95" s="143" t="s">
        <v>78</v>
      </c>
      <c r="AY95" s="18" t="s">
        <v>184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76</v>
      </c>
      <c r="BK95" s="144">
        <f>ROUND(I95*H95,2)</f>
        <v>0</v>
      </c>
      <c r="BL95" s="18" t="s">
        <v>303</v>
      </c>
      <c r="BM95" s="143" t="s">
        <v>2320</v>
      </c>
    </row>
    <row r="96" spans="2:65" s="1" customFormat="1" ht="19.5">
      <c r="B96" s="33"/>
      <c r="D96" s="145" t="s">
        <v>193</v>
      </c>
      <c r="F96" s="146" t="s">
        <v>2321</v>
      </c>
      <c r="I96" s="147"/>
      <c r="L96" s="33"/>
      <c r="M96" s="148"/>
      <c r="T96" s="54"/>
      <c r="AT96" s="18" t="s">
        <v>193</v>
      </c>
      <c r="AU96" s="18" t="s">
        <v>78</v>
      </c>
    </row>
    <row r="97" spans="2:65" s="1" customFormat="1">
      <c r="B97" s="33"/>
      <c r="D97" s="149" t="s">
        <v>195</v>
      </c>
      <c r="F97" s="150" t="s">
        <v>2322</v>
      </c>
      <c r="I97" s="147"/>
      <c r="L97" s="33"/>
      <c r="M97" s="148"/>
      <c r="T97" s="54"/>
      <c r="AT97" s="18" t="s">
        <v>195</v>
      </c>
      <c r="AU97" s="18" t="s">
        <v>78</v>
      </c>
    </row>
    <row r="98" spans="2:65" s="1" customFormat="1" ht="24.2" customHeight="1">
      <c r="B98" s="33"/>
      <c r="C98" s="132" t="s">
        <v>206</v>
      </c>
      <c r="D98" s="132" t="s">
        <v>186</v>
      </c>
      <c r="E98" s="133" t="s">
        <v>2323</v>
      </c>
      <c r="F98" s="134" t="s">
        <v>2324</v>
      </c>
      <c r="G98" s="135" t="s">
        <v>509</v>
      </c>
      <c r="H98" s="136">
        <v>4</v>
      </c>
      <c r="I98" s="137"/>
      <c r="J98" s="138">
        <f>ROUND(I98*H98,2)</f>
        <v>0</v>
      </c>
      <c r="K98" s="134" t="s">
        <v>190</v>
      </c>
      <c r="L98" s="33"/>
      <c r="M98" s="139" t="s">
        <v>19</v>
      </c>
      <c r="N98" s="140" t="s">
        <v>40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303</v>
      </c>
      <c r="AT98" s="143" t="s">
        <v>186</v>
      </c>
      <c r="AU98" s="143" t="s">
        <v>78</v>
      </c>
      <c r="AY98" s="18" t="s">
        <v>184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76</v>
      </c>
      <c r="BK98" s="144">
        <f>ROUND(I98*H98,2)</f>
        <v>0</v>
      </c>
      <c r="BL98" s="18" t="s">
        <v>303</v>
      </c>
      <c r="BM98" s="143" t="s">
        <v>2325</v>
      </c>
    </row>
    <row r="99" spans="2:65" s="1" customFormat="1" ht="19.5">
      <c r="B99" s="33"/>
      <c r="D99" s="145" t="s">
        <v>193</v>
      </c>
      <c r="F99" s="146" t="s">
        <v>2326</v>
      </c>
      <c r="I99" s="147"/>
      <c r="L99" s="33"/>
      <c r="M99" s="148"/>
      <c r="T99" s="54"/>
      <c r="AT99" s="18" t="s">
        <v>193</v>
      </c>
      <c r="AU99" s="18" t="s">
        <v>78</v>
      </c>
    </row>
    <row r="100" spans="2:65" s="1" customFormat="1">
      <c r="B100" s="33"/>
      <c r="D100" s="149" t="s">
        <v>195</v>
      </c>
      <c r="F100" s="150" t="s">
        <v>2327</v>
      </c>
      <c r="I100" s="147"/>
      <c r="L100" s="33"/>
      <c r="M100" s="148"/>
      <c r="T100" s="54"/>
      <c r="AT100" s="18" t="s">
        <v>195</v>
      </c>
      <c r="AU100" s="18" t="s">
        <v>78</v>
      </c>
    </row>
    <row r="101" spans="2:65" s="12" customFormat="1">
      <c r="B101" s="151"/>
      <c r="D101" s="145" t="s">
        <v>197</v>
      </c>
      <c r="E101" s="152" t="s">
        <v>19</v>
      </c>
      <c r="F101" s="153" t="s">
        <v>191</v>
      </c>
      <c r="H101" s="154">
        <v>4</v>
      </c>
      <c r="I101" s="155"/>
      <c r="L101" s="151"/>
      <c r="M101" s="156"/>
      <c r="T101" s="157"/>
      <c r="AT101" s="152" t="s">
        <v>197</v>
      </c>
      <c r="AU101" s="152" t="s">
        <v>78</v>
      </c>
      <c r="AV101" s="12" t="s">
        <v>78</v>
      </c>
      <c r="AW101" s="12" t="s">
        <v>31</v>
      </c>
      <c r="AX101" s="12" t="s">
        <v>76</v>
      </c>
      <c r="AY101" s="152" t="s">
        <v>184</v>
      </c>
    </row>
    <row r="102" spans="2:65" s="1" customFormat="1" ht="37.9" customHeight="1">
      <c r="B102" s="33"/>
      <c r="C102" s="132" t="s">
        <v>191</v>
      </c>
      <c r="D102" s="132" t="s">
        <v>186</v>
      </c>
      <c r="E102" s="133" t="s">
        <v>2328</v>
      </c>
      <c r="F102" s="134" t="s">
        <v>2329</v>
      </c>
      <c r="G102" s="135" t="s">
        <v>328</v>
      </c>
      <c r="H102" s="136">
        <v>20.399999999999999</v>
      </c>
      <c r="I102" s="137"/>
      <c r="J102" s="138">
        <f>ROUND(I102*H102,2)</f>
        <v>0</v>
      </c>
      <c r="K102" s="134" t="s">
        <v>190</v>
      </c>
      <c r="L102" s="33"/>
      <c r="M102" s="139" t="s">
        <v>19</v>
      </c>
      <c r="N102" s="140" t="s">
        <v>40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303</v>
      </c>
      <c r="AT102" s="143" t="s">
        <v>186</v>
      </c>
      <c r="AU102" s="143" t="s">
        <v>78</v>
      </c>
      <c r="AY102" s="18" t="s">
        <v>184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76</v>
      </c>
      <c r="BK102" s="144">
        <f>ROUND(I102*H102,2)</f>
        <v>0</v>
      </c>
      <c r="BL102" s="18" t="s">
        <v>303</v>
      </c>
      <c r="BM102" s="143" t="s">
        <v>2330</v>
      </c>
    </row>
    <row r="103" spans="2:65" s="1" customFormat="1" ht="19.5">
      <c r="B103" s="33"/>
      <c r="D103" s="145" t="s">
        <v>193</v>
      </c>
      <c r="F103" s="146" t="s">
        <v>2331</v>
      </c>
      <c r="I103" s="147"/>
      <c r="L103" s="33"/>
      <c r="M103" s="148"/>
      <c r="T103" s="54"/>
      <c r="AT103" s="18" t="s">
        <v>193</v>
      </c>
      <c r="AU103" s="18" t="s">
        <v>78</v>
      </c>
    </row>
    <row r="104" spans="2:65" s="1" customFormat="1">
      <c r="B104" s="33"/>
      <c r="D104" s="149" t="s">
        <v>195</v>
      </c>
      <c r="F104" s="150" t="s">
        <v>2332</v>
      </c>
      <c r="I104" s="147"/>
      <c r="L104" s="33"/>
      <c r="M104" s="148"/>
      <c r="T104" s="54"/>
      <c r="AT104" s="18" t="s">
        <v>195</v>
      </c>
      <c r="AU104" s="18" t="s">
        <v>78</v>
      </c>
    </row>
    <row r="105" spans="2:65" s="12" customFormat="1">
      <c r="B105" s="151"/>
      <c r="D105" s="145" t="s">
        <v>197</v>
      </c>
      <c r="E105" s="152" t="s">
        <v>19</v>
      </c>
      <c r="F105" s="153" t="s">
        <v>2333</v>
      </c>
      <c r="H105" s="154">
        <v>12.8</v>
      </c>
      <c r="I105" s="155"/>
      <c r="L105" s="151"/>
      <c r="M105" s="156"/>
      <c r="T105" s="157"/>
      <c r="AT105" s="152" t="s">
        <v>197</v>
      </c>
      <c r="AU105" s="152" t="s">
        <v>78</v>
      </c>
      <c r="AV105" s="12" t="s">
        <v>78</v>
      </c>
      <c r="AW105" s="12" t="s">
        <v>31</v>
      </c>
      <c r="AX105" s="12" t="s">
        <v>69</v>
      </c>
      <c r="AY105" s="152" t="s">
        <v>184</v>
      </c>
    </row>
    <row r="106" spans="2:65" s="12" customFormat="1">
      <c r="B106" s="151"/>
      <c r="D106" s="145" t="s">
        <v>197</v>
      </c>
      <c r="E106" s="152" t="s">
        <v>19</v>
      </c>
      <c r="F106" s="153" t="s">
        <v>2334</v>
      </c>
      <c r="H106" s="154">
        <v>7.6</v>
      </c>
      <c r="I106" s="155"/>
      <c r="L106" s="151"/>
      <c r="M106" s="156"/>
      <c r="T106" s="157"/>
      <c r="AT106" s="152" t="s">
        <v>197</v>
      </c>
      <c r="AU106" s="152" t="s">
        <v>78</v>
      </c>
      <c r="AV106" s="12" t="s">
        <v>78</v>
      </c>
      <c r="AW106" s="12" t="s">
        <v>31</v>
      </c>
      <c r="AX106" s="12" t="s">
        <v>69</v>
      </c>
      <c r="AY106" s="152" t="s">
        <v>184</v>
      </c>
    </row>
    <row r="107" spans="2:65" s="13" customFormat="1">
      <c r="B107" s="158"/>
      <c r="D107" s="145" t="s">
        <v>197</v>
      </c>
      <c r="E107" s="159" t="s">
        <v>19</v>
      </c>
      <c r="F107" s="160" t="s">
        <v>205</v>
      </c>
      <c r="H107" s="161">
        <v>20.399999999999999</v>
      </c>
      <c r="I107" s="162"/>
      <c r="L107" s="158"/>
      <c r="M107" s="163"/>
      <c r="T107" s="164"/>
      <c r="AT107" s="159" t="s">
        <v>197</v>
      </c>
      <c r="AU107" s="159" t="s">
        <v>78</v>
      </c>
      <c r="AV107" s="13" t="s">
        <v>191</v>
      </c>
      <c r="AW107" s="13" t="s">
        <v>31</v>
      </c>
      <c r="AX107" s="13" t="s">
        <v>76</v>
      </c>
      <c r="AY107" s="159" t="s">
        <v>184</v>
      </c>
    </row>
    <row r="108" spans="2:65" s="1" customFormat="1" ht="37.9" customHeight="1">
      <c r="B108" s="33"/>
      <c r="C108" s="132" t="s">
        <v>218</v>
      </c>
      <c r="D108" s="132" t="s">
        <v>186</v>
      </c>
      <c r="E108" s="133" t="s">
        <v>2335</v>
      </c>
      <c r="F108" s="134" t="s">
        <v>2336</v>
      </c>
      <c r="G108" s="135" t="s">
        <v>328</v>
      </c>
      <c r="H108" s="136">
        <v>13</v>
      </c>
      <c r="I108" s="137"/>
      <c r="J108" s="138">
        <f>ROUND(I108*H108,2)</f>
        <v>0</v>
      </c>
      <c r="K108" s="134" t="s">
        <v>190</v>
      </c>
      <c r="L108" s="33"/>
      <c r="M108" s="139" t="s">
        <v>19</v>
      </c>
      <c r="N108" s="140" t="s">
        <v>40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303</v>
      </c>
      <c r="AT108" s="143" t="s">
        <v>186</v>
      </c>
      <c r="AU108" s="143" t="s">
        <v>78</v>
      </c>
      <c r="AY108" s="18" t="s">
        <v>184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76</v>
      </c>
      <c r="BK108" s="144">
        <f>ROUND(I108*H108,2)</f>
        <v>0</v>
      </c>
      <c r="BL108" s="18" t="s">
        <v>303</v>
      </c>
      <c r="BM108" s="143" t="s">
        <v>2337</v>
      </c>
    </row>
    <row r="109" spans="2:65" s="1" customFormat="1" ht="19.5">
      <c r="B109" s="33"/>
      <c r="D109" s="145" t="s">
        <v>193</v>
      </c>
      <c r="F109" s="146" t="s">
        <v>2338</v>
      </c>
      <c r="I109" s="147"/>
      <c r="L109" s="33"/>
      <c r="M109" s="148"/>
      <c r="T109" s="54"/>
      <c r="AT109" s="18" t="s">
        <v>193</v>
      </c>
      <c r="AU109" s="18" t="s">
        <v>78</v>
      </c>
    </row>
    <row r="110" spans="2:65" s="1" customFormat="1">
      <c r="B110" s="33"/>
      <c r="D110" s="149" t="s">
        <v>195</v>
      </c>
      <c r="F110" s="150" t="s">
        <v>2339</v>
      </c>
      <c r="I110" s="147"/>
      <c r="L110" s="33"/>
      <c r="M110" s="148"/>
      <c r="T110" s="54"/>
      <c r="AT110" s="18" t="s">
        <v>195</v>
      </c>
      <c r="AU110" s="18" t="s">
        <v>78</v>
      </c>
    </row>
    <row r="111" spans="2:65" s="12" customFormat="1">
      <c r="B111" s="151"/>
      <c r="D111" s="145" t="s">
        <v>197</v>
      </c>
      <c r="E111" s="152" t="s">
        <v>19</v>
      </c>
      <c r="F111" s="153" t="s">
        <v>2340</v>
      </c>
      <c r="H111" s="154">
        <v>6.8</v>
      </c>
      <c r="I111" s="155"/>
      <c r="L111" s="151"/>
      <c r="M111" s="156"/>
      <c r="T111" s="157"/>
      <c r="AT111" s="152" t="s">
        <v>197</v>
      </c>
      <c r="AU111" s="152" t="s">
        <v>78</v>
      </c>
      <c r="AV111" s="12" t="s">
        <v>78</v>
      </c>
      <c r="AW111" s="12" t="s">
        <v>31</v>
      </c>
      <c r="AX111" s="12" t="s">
        <v>69</v>
      </c>
      <c r="AY111" s="152" t="s">
        <v>184</v>
      </c>
    </row>
    <row r="112" spans="2:65" s="12" customFormat="1">
      <c r="B112" s="151"/>
      <c r="D112" s="145" t="s">
        <v>197</v>
      </c>
      <c r="E112" s="152" t="s">
        <v>19</v>
      </c>
      <c r="F112" s="153" t="s">
        <v>2341</v>
      </c>
      <c r="H112" s="154">
        <v>6.2</v>
      </c>
      <c r="I112" s="155"/>
      <c r="L112" s="151"/>
      <c r="M112" s="156"/>
      <c r="T112" s="157"/>
      <c r="AT112" s="152" t="s">
        <v>197</v>
      </c>
      <c r="AU112" s="152" t="s">
        <v>78</v>
      </c>
      <c r="AV112" s="12" t="s">
        <v>78</v>
      </c>
      <c r="AW112" s="12" t="s">
        <v>31</v>
      </c>
      <c r="AX112" s="12" t="s">
        <v>69</v>
      </c>
      <c r="AY112" s="152" t="s">
        <v>184</v>
      </c>
    </row>
    <row r="113" spans="2:65" s="13" customFormat="1">
      <c r="B113" s="158"/>
      <c r="D113" s="145" t="s">
        <v>197</v>
      </c>
      <c r="E113" s="159" t="s">
        <v>19</v>
      </c>
      <c r="F113" s="160" t="s">
        <v>205</v>
      </c>
      <c r="H113" s="161">
        <v>13</v>
      </c>
      <c r="I113" s="162"/>
      <c r="L113" s="158"/>
      <c r="M113" s="163"/>
      <c r="T113" s="164"/>
      <c r="AT113" s="159" t="s">
        <v>197</v>
      </c>
      <c r="AU113" s="159" t="s">
        <v>78</v>
      </c>
      <c r="AV113" s="13" t="s">
        <v>191</v>
      </c>
      <c r="AW113" s="13" t="s">
        <v>31</v>
      </c>
      <c r="AX113" s="13" t="s">
        <v>76</v>
      </c>
      <c r="AY113" s="159" t="s">
        <v>184</v>
      </c>
    </row>
    <row r="114" spans="2:65" s="1" customFormat="1" ht="33" customHeight="1">
      <c r="B114" s="33"/>
      <c r="C114" s="132" t="s">
        <v>225</v>
      </c>
      <c r="D114" s="132" t="s">
        <v>186</v>
      </c>
      <c r="E114" s="133" t="s">
        <v>2342</v>
      </c>
      <c r="F114" s="134" t="s">
        <v>2343</v>
      </c>
      <c r="G114" s="135" t="s">
        <v>509</v>
      </c>
      <c r="H114" s="136">
        <v>10</v>
      </c>
      <c r="I114" s="137"/>
      <c r="J114" s="138">
        <f>ROUND(I114*H114,2)</f>
        <v>0</v>
      </c>
      <c r="K114" s="134" t="s">
        <v>190</v>
      </c>
      <c r="L114" s="33"/>
      <c r="M114" s="139" t="s">
        <v>19</v>
      </c>
      <c r="N114" s="140" t="s">
        <v>40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303</v>
      </c>
      <c r="AT114" s="143" t="s">
        <v>186</v>
      </c>
      <c r="AU114" s="143" t="s">
        <v>78</v>
      </c>
      <c r="AY114" s="18" t="s">
        <v>184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76</v>
      </c>
      <c r="BK114" s="144">
        <f>ROUND(I114*H114,2)</f>
        <v>0</v>
      </c>
      <c r="BL114" s="18" t="s">
        <v>303</v>
      </c>
      <c r="BM114" s="143" t="s">
        <v>2344</v>
      </c>
    </row>
    <row r="115" spans="2:65" s="1" customFormat="1" ht="19.5">
      <c r="B115" s="33"/>
      <c r="D115" s="145" t="s">
        <v>193</v>
      </c>
      <c r="F115" s="146" t="s">
        <v>2345</v>
      </c>
      <c r="I115" s="147"/>
      <c r="L115" s="33"/>
      <c r="M115" s="148"/>
      <c r="T115" s="54"/>
      <c r="AT115" s="18" t="s">
        <v>193</v>
      </c>
      <c r="AU115" s="18" t="s">
        <v>78</v>
      </c>
    </row>
    <row r="116" spans="2:65" s="1" customFormat="1">
      <c r="B116" s="33"/>
      <c r="D116" s="149" t="s">
        <v>195</v>
      </c>
      <c r="F116" s="150" t="s">
        <v>2346</v>
      </c>
      <c r="I116" s="147"/>
      <c r="L116" s="33"/>
      <c r="M116" s="148"/>
      <c r="T116" s="54"/>
      <c r="AT116" s="18" t="s">
        <v>195</v>
      </c>
      <c r="AU116" s="18" t="s">
        <v>78</v>
      </c>
    </row>
    <row r="117" spans="2:65" s="12" customFormat="1">
      <c r="B117" s="151"/>
      <c r="D117" s="145" t="s">
        <v>197</v>
      </c>
      <c r="E117" s="152" t="s">
        <v>19</v>
      </c>
      <c r="F117" s="153" t="s">
        <v>225</v>
      </c>
      <c r="H117" s="154">
        <v>6</v>
      </c>
      <c r="I117" s="155"/>
      <c r="L117" s="151"/>
      <c r="M117" s="156"/>
      <c r="T117" s="157"/>
      <c r="AT117" s="152" t="s">
        <v>197</v>
      </c>
      <c r="AU117" s="152" t="s">
        <v>78</v>
      </c>
      <c r="AV117" s="12" t="s">
        <v>78</v>
      </c>
      <c r="AW117" s="12" t="s">
        <v>31</v>
      </c>
      <c r="AX117" s="12" t="s">
        <v>69</v>
      </c>
      <c r="AY117" s="152" t="s">
        <v>184</v>
      </c>
    </row>
    <row r="118" spans="2:65" s="12" customFormat="1">
      <c r="B118" s="151"/>
      <c r="D118" s="145" t="s">
        <v>197</v>
      </c>
      <c r="E118" s="152" t="s">
        <v>19</v>
      </c>
      <c r="F118" s="153" t="s">
        <v>191</v>
      </c>
      <c r="H118" s="154">
        <v>4</v>
      </c>
      <c r="I118" s="155"/>
      <c r="L118" s="151"/>
      <c r="M118" s="156"/>
      <c r="T118" s="157"/>
      <c r="AT118" s="152" t="s">
        <v>197</v>
      </c>
      <c r="AU118" s="152" t="s">
        <v>78</v>
      </c>
      <c r="AV118" s="12" t="s">
        <v>78</v>
      </c>
      <c r="AW118" s="12" t="s">
        <v>31</v>
      </c>
      <c r="AX118" s="12" t="s">
        <v>69</v>
      </c>
      <c r="AY118" s="152" t="s">
        <v>184</v>
      </c>
    </row>
    <row r="119" spans="2:65" s="13" customFormat="1">
      <c r="B119" s="158"/>
      <c r="D119" s="145" t="s">
        <v>197</v>
      </c>
      <c r="E119" s="159" t="s">
        <v>19</v>
      </c>
      <c r="F119" s="160" t="s">
        <v>205</v>
      </c>
      <c r="H119" s="161">
        <v>10</v>
      </c>
      <c r="I119" s="162"/>
      <c r="L119" s="158"/>
      <c r="M119" s="163"/>
      <c r="T119" s="164"/>
      <c r="AT119" s="159" t="s">
        <v>197</v>
      </c>
      <c r="AU119" s="159" t="s">
        <v>78</v>
      </c>
      <c r="AV119" s="13" t="s">
        <v>191</v>
      </c>
      <c r="AW119" s="13" t="s">
        <v>31</v>
      </c>
      <c r="AX119" s="13" t="s">
        <v>76</v>
      </c>
      <c r="AY119" s="159" t="s">
        <v>184</v>
      </c>
    </row>
    <row r="120" spans="2:65" s="1" customFormat="1" ht="33" customHeight="1">
      <c r="B120" s="33"/>
      <c r="C120" s="132" t="s">
        <v>232</v>
      </c>
      <c r="D120" s="132" t="s">
        <v>186</v>
      </c>
      <c r="E120" s="133" t="s">
        <v>2347</v>
      </c>
      <c r="F120" s="134" t="s">
        <v>2348</v>
      </c>
      <c r="G120" s="135" t="s">
        <v>509</v>
      </c>
      <c r="H120" s="136">
        <v>7</v>
      </c>
      <c r="I120" s="137"/>
      <c r="J120" s="138">
        <f>ROUND(I120*H120,2)</f>
        <v>0</v>
      </c>
      <c r="K120" s="134" t="s">
        <v>190</v>
      </c>
      <c r="L120" s="33"/>
      <c r="M120" s="139" t="s">
        <v>19</v>
      </c>
      <c r="N120" s="140" t="s">
        <v>40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303</v>
      </c>
      <c r="AT120" s="143" t="s">
        <v>186</v>
      </c>
      <c r="AU120" s="143" t="s">
        <v>78</v>
      </c>
      <c r="AY120" s="18" t="s">
        <v>184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76</v>
      </c>
      <c r="BK120" s="144">
        <f>ROUND(I120*H120,2)</f>
        <v>0</v>
      </c>
      <c r="BL120" s="18" t="s">
        <v>303</v>
      </c>
      <c r="BM120" s="143" t="s">
        <v>2349</v>
      </c>
    </row>
    <row r="121" spans="2:65" s="1" customFormat="1" ht="19.5">
      <c r="B121" s="33"/>
      <c r="D121" s="145" t="s">
        <v>193</v>
      </c>
      <c r="F121" s="146" t="s">
        <v>2350</v>
      </c>
      <c r="I121" s="147"/>
      <c r="L121" s="33"/>
      <c r="M121" s="148"/>
      <c r="T121" s="54"/>
      <c r="AT121" s="18" t="s">
        <v>193</v>
      </c>
      <c r="AU121" s="18" t="s">
        <v>78</v>
      </c>
    </row>
    <row r="122" spans="2:65" s="1" customFormat="1">
      <c r="B122" s="33"/>
      <c r="D122" s="149" t="s">
        <v>195</v>
      </c>
      <c r="F122" s="150" t="s">
        <v>2351</v>
      </c>
      <c r="I122" s="147"/>
      <c r="L122" s="33"/>
      <c r="M122" s="148"/>
      <c r="T122" s="54"/>
      <c r="AT122" s="18" t="s">
        <v>195</v>
      </c>
      <c r="AU122" s="18" t="s">
        <v>78</v>
      </c>
    </row>
    <row r="123" spans="2:65" s="12" customFormat="1">
      <c r="B123" s="151"/>
      <c r="D123" s="145" t="s">
        <v>197</v>
      </c>
      <c r="E123" s="152" t="s">
        <v>19</v>
      </c>
      <c r="F123" s="153" t="s">
        <v>2352</v>
      </c>
      <c r="H123" s="154">
        <v>7</v>
      </c>
      <c r="I123" s="155"/>
      <c r="L123" s="151"/>
      <c r="M123" s="156"/>
      <c r="T123" s="157"/>
      <c r="AT123" s="152" t="s">
        <v>197</v>
      </c>
      <c r="AU123" s="152" t="s">
        <v>78</v>
      </c>
      <c r="AV123" s="12" t="s">
        <v>78</v>
      </c>
      <c r="AW123" s="12" t="s">
        <v>31</v>
      </c>
      <c r="AX123" s="12" t="s">
        <v>76</v>
      </c>
      <c r="AY123" s="152" t="s">
        <v>184</v>
      </c>
    </row>
    <row r="124" spans="2:65" s="1" customFormat="1" ht="24.2" customHeight="1">
      <c r="B124" s="33"/>
      <c r="C124" s="132" t="s">
        <v>238</v>
      </c>
      <c r="D124" s="132" t="s">
        <v>186</v>
      </c>
      <c r="E124" s="133" t="s">
        <v>2353</v>
      </c>
      <c r="F124" s="134" t="s">
        <v>2354</v>
      </c>
      <c r="G124" s="135" t="s">
        <v>509</v>
      </c>
      <c r="H124" s="136">
        <v>1</v>
      </c>
      <c r="I124" s="137"/>
      <c r="J124" s="138">
        <f>ROUND(I124*H124,2)</f>
        <v>0</v>
      </c>
      <c r="K124" s="134" t="s">
        <v>190</v>
      </c>
      <c r="L124" s="33"/>
      <c r="M124" s="139" t="s">
        <v>19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303</v>
      </c>
      <c r="AT124" s="143" t="s">
        <v>186</v>
      </c>
      <c r="AU124" s="143" t="s">
        <v>78</v>
      </c>
      <c r="AY124" s="18" t="s">
        <v>184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76</v>
      </c>
      <c r="BK124" s="144">
        <f>ROUND(I124*H124,2)</f>
        <v>0</v>
      </c>
      <c r="BL124" s="18" t="s">
        <v>303</v>
      </c>
      <c r="BM124" s="143" t="s">
        <v>2355</v>
      </c>
    </row>
    <row r="125" spans="2:65" s="1" customFormat="1" ht="19.5">
      <c r="B125" s="33"/>
      <c r="D125" s="145" t="s">
        <v>193</v>
      </c>
      <c r="F125" s="146" t="s">
        <v>2356</v>
      </c>
      <c r="I125" s="147"/>
      <c r="L125" s="33"/>
      <c r="M125" s="148"/>
      <c r="T125" s="54"/>
      <c r="AT125" s="18" t="s">
        <v>193</v>
      </c>
      <c r="AU125" s="18" t="s">
        <v>78</v>
      </c>
    </row>
    <row r="126" spans="2:65" s="1" customFormat="1">
      <c r="B126" s="33"/>
      <c r="D126" s="149" t="s">
        <v>195</v>
      </c>
      <c r="F126" s="150" t="s">
        <v>2357</v>
      </c>
      <c r="I126" s="147"/>
      <c r="L126" s="33"/>
      <c r="M126" s="148"/>
      <c r="T126" s="54"/>
      <c r="AT126" s="18" t="s">
        <v>195</v>
      </c>
      <c r="AU126" s="18" t="s">
        <v>78</v>
      </c>
    </row>
    <row r="127" spans="2:65" s="1" customFormat="1" ht="24.2" customHeight="1">
      <c r="B127" s="33"/>
      <c r="C127" s="132" t="s">
        <v>247</v>
      </c>
      <c r="D127" s="132" t="s">
        <v>186</v>
      </c>
      <c r="E127" s="133" t="s">
        <v>2358</v>
      </c>
      <c r="F127" s="134" t="s">
        <v>2359</v>
      </c>
      <c r="G127" s="135" t="s">
        <v>328</v>
      </c>
      <c r="H127" s="136">
        <v>2</v>
      </c>
      <c r="I127" s="137"/>
      <c r="J127" s="138">
        <f>ROUND(I127*H127,2)</f>
        <v>0</v>
      </c>
      <c r="K127" s="134" t="s">
        <v>190</v>
      </c>
      <c r="L127" s="33"/>
      <c r="M127" s="139" t="s">
        <v>19</v>
      </c>
      <c r="N127" s="140" t="s">
        <v>40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303</v>
      </c>
      <c r="AT127" s="143" t="s">
        <v>186</v>
      </c>
      <c r="AU127" s="143" t="s">
        <v>78</v>
      </c>
      <c r="AY127" s="18" t="s">
        <v>184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76</v>
      </c>
      <c r="BK127" s="144">
        <f>ROUND(I127*H127,2)</f>
        <v>0</v>
      </c>
      <c r="BL127" s="18" t="s">
        <v>303</v>
      </c>
      <c r="BM127" s="143" t="s">
        <v>2360</v>
      </c>
    </row>
    <row r="128" spans="2:65" s="1" customFormat="1" ht="19.5">
      <c r="B128" s="33"/>
      <c r="D128" s="145" t="s">
        <v>193</v>
      </c>
      <c r="F128" s="146" t="s">
        <v>2361</v>
      </c>
      <c r="I128" s="147"/>
      <c r="L128" s="33"/>
      <c r="M128" s="148"/>
      <c r="T128" s="54"/>
      <c r="AT128" s="18" t="s">
        <v>193</v>
      </c>
      <c r="AU128" s="18" t="s">
        <v>78</v>
      </c>
    </row>
    <row r="129" spans="2:65" s="1" customFormat="1">
      <c r="B129" s="33"/>
      <c r="D129" s="149" t="s">
        <v>195</v>
      </c>
      <c r="F129" s="150" t="s">
        <v>2362</v>
      </c>
      <c r="I129" s="147"/>
      <c r="L129" s="33"/>
      <c r="M129" s="148"/>
      <c r="T129" s="54"/>
      <c r="AT129" s="18" t="s">
        <v>195</v>
      </c>
      <c r="AU129" s="18" t="s">
        <v>78</v>
      </c>
    </row>
    <row r="130" spans="2:65" s="1" customFormat="1" ht="24.2" customHeight="1">
      <c r="B130" s="33"/>
      <c r="C130" s="171" t="s">
        <v>254</v>
      </c>
      <c r="D130" s="171" t="s">
        <v>557</v>
      </c>
      <c r="E130" s="172" t="s">
        <v>2363</v>
      </c>
      <c r="F130" s="173" t="s">
        <v>2364</v>
      </c>
      <c r="G130" s="174" t="s">
        <v>509</v>
      </c>
      <c r="H130" s="175">
        <v>2</v>
      </c>
      <c r="I130" s="176"/>
      <c r="J130" s="177">
        <f>ROUND(I130*H130,2)</f>
        <v>0</v>
      </c>
      <c r="K130" s="173" t="s">
        <v>190</v>
      </c>
      <c r="L130" s="178"/>
      <c r="M130" s="179" t="s">
        <v>19</v>
      </c>
      <c r="N130" s="180" t="s">
        <v>40</v>
      </c>
      <c r="P130" s="141">
        <f>O130*H130</f>
        <v>0</v>
      </c>
      <c r="Q130" s="141">
        <v>8.0000000000000004E-4</v>
      </c>
      <c r="R130" s="141">
        <f>Q130*H130</f>
        <v>1.6000000000000001E-3</v>
      </c>
      <c r="S130" s="141">
        <v>0</v>
      </c>
      <c r="T130" s="142">
        <f>S130*H130</f>
        <v>0</v>
      </c>
      <c r="AR130" s="143" t="s">
        <v>238</v>
      </c>
      <c r="AT130" s="143" t="s">
        <v>557</v>
      </c>
      <c r="AU130" s="143" t="s">
        <v>78</v>
      </c>
      <c r="AY130" s="18" t="s">
        <v>184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76</v>
      </c>
      <c r="BK130" s="144">
        <f>ROUND(I130*H130,2)</f>
        <v>0</v>
      </c>
      <c r="BL130" s="18" t="s">
        <v>191</v>
      </c>
      <c r="BM130" s="143" t="s">
        <v>2365</v>
      </c>
    </row>
    <row r="131" spans="2:65" s="1" customFormat="1">
      <c r="B131" s="33"/>
      <c r="D131" s="145" t="s">
        <v>193</v>
      </c>
      <c r="F131" s="146" t="s">
        <v>2364</v>
      </c>
      <c r="I131" s="147"/>
      <c r="L131" s="33"/>
      <c r="M131" s="148"/>
      <c r="T131" s="54"/>
      <c r="AT131" s="18" t="s">
        <v>193</v>
      </c>
      <c r="AU131" s="18" t="s">
        <v>78</v>
      </c>
    </row>
    <row r="132" spans="2:65" s="12" customFormat="1">
      <c r="B132" s="151"/>
      <c r="D132" s="145" t="s">
        <v>197</v>
      </c>
      <c r="E132" s="152" t="s">
        <v>19</v>
      </c>
      <c r="F132" s="153" t="s">
        <v>78</v>
      </c>
      <c r="H132" s="154">
        <v>2</v>
      </c>
      <c r="I132" s="155"/>
      <c r="L132" s="151"/>
      <c r="M132" s="156"/>
      <c r="T132" s="157"/>
      <c r="AT132" s="152" t="s">
        <v>197</v>
      </c>
      <c r="AU132" s="152" t="s">
        <v>78</v>
      </c>
      <c r="AV132" s="12" t="s">
        <v>78</v>
      </c>
      <c r="AW132" s="12" t="s">
        <v>31</v>
      </c>
      <c r="AX132" s="12" t="s">
        <v>76</v>
      </c>
      <c r="AY132" s="152" t="s">
        <v>184</v>
      </c>
    </row>
    <row r="133" spans="2:65" s="1" customFormat="1" ht="24.2" customHeight="1">
      <c r="B133" s="33"/>
      <c r="C133" s="171" t="s">
        <v>264</v>
      </c>
      <c r="D133" s="171" t="s">
        <v>557</v>
      </c>
      <c r="E133" s="172" t="s">
        <v>2366</v>
      </c>
      <c r="F133" s="173" t="s">
        <v>2367</v>
      </c>
      <c r="G133" s="174" t="s">
        <v>509</v>
      </c>
      <c r="H133" s="175">
        <v>1</v>
      </c>
      <c r="I133" s="176"/>
      <c r="J133" s="177">
        <f>ROUND(I133*H133,2)</f>
        <v>0</v>
      </c>
      <c r="K133" s="173" t="s">
        <v>190</v>
      </c>
      <c r="L133" s="178"/>
      <c r="M133" s="179" t="s">
        <v>19</v>
      </c>
      <c r="N133" s="180" t="s">
        <v>40</v>
      </c>
      <c r="P133" s="141">
        <f>O133*H133</f>
        <v>0</v>
      </c>
      <c r="Q133" s="141">
        <v>1.4E-3</v>
      </c>
      <c r="R133" s="141">
        <f>Q133*H133</f>
        <v>1.4E-3</v>
      </c>
      <c r="S133" s="141">
        <v>0</v>
      </c>
      <c r="T133" s="142">
        <f>S133*H133</f>
        <v>0</v>
      </c>
      <c r="AR133" s="143" t="s">
        <v>238</v>
      </c>
      <c r="AT133" s="143" t="s">
        <v>557</v>
      </c>
      <c r="AU133" s="143" t="s">
        <v>78</v>
      </c>
      <c r="AY133" s="18" t="s">
        <v>184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76</v>
      </c>
      <c r="BK133" s="144">
        <f>ROUND(I133*H133,2)</f>
        <v>0</v>
      </c>
      <c r="BL133" s="18" t="s">
        <v>191</v>
      </c>
      <c r="BM133" s="143" t="s">
        <v>2368</v>
      </c>
    </row>
    <row r="134" spans="2:65" s="1" customFormat="1">
      <c r="B134" s="33"/>
      <c r="D134" s="145" t="s">
        <v>193</v>
      </c>
      <c r="F134" s="146" t="s">
        <v>2367</v>
      </c>
      <c r="I134" s="147"/>
      <c r="L134" s="33"/>
      <c r="M134" s="148"/>
      <c r="T134" s="54"/>
      <c r="AT134" s="18" t="s">
        <v>193</v>
      </c>
      <c r="AU134" s="18" t="s">
        <v>78</v>
      </c>
    </row>
    <row r="135" spans="2:65" s="12" customFormat="1">
      <c r="B135" s="151"/>
      <c r="D135" s="145" t="s">
        <v>197</v>
      </c>
      <c r="E135" s="152" t="s">
        <v>19</v>
      </c>
      <c r="F135" s="153" t="s">
        <v>76</v>
      </c>
      <c r="H135" s="154">
        <v>1</v>
      </c>
      <c r="I135" s="155"/>
      <c r="L135" s="151"/>
      <c r="M135" s="156"/>
      <c r="T135" s="157"/>
      <c r="AT135" s="152" t="s">
        <v>197</v>
      </c>
      <c r="AU135" s="152" t="s">
        <v>78</v>
      </c>
      <c r="AV135" s="12" t="s">
        <v>78</v>
      </c>
      <c r="AW135" s="12" t="s">
        <v>31</v>
      </c>
      <c r="AX135" s="12" t="s">
        <v>76</v>
      </c>
      <c r="AY135" s="152" t="s">
        <v>184</v>
      </c>
    </row>
    <row r="136" spans="2:65" s="1" customFormat="1" ht="16.5" customHeight="1">
      <c r="B136" s="33"/>
      <c r="C136" s="171" t="s">
        <v>273</v>
      </c>
      <c r="D136" s="171" t="s">
        <v>557</v>
      </c>
      <c r="E136" s="172" t="s">
        <v>2369</v>
      </c>
      <c r="F136" s="173" t="s">
        <v>2370</v>
      </c>
      <c r="G136" s="174" t="s">
        <v>509</v>
      </c>
      <c r="H136" s="175">
        <v>1</v>
      </c>
      <c r="I136" s="176"/>
      <c r="J136" s="177">
        <f>ROUND(I136*H136,2)</f>
        <v>0</v>
      </c>
      <c r="K136" s="173" t="s">
        <v>190</v>
      </c>
      <c r="L136" s="178"/>
      <c r="M136" s="179" t="s">
        <v>19</v>
      </c>
      <c r="N136" s="180" t="s">
        <v>40</v>
      </c>
      <c r="P136" s="141">
        <f>O136*H136</f>
        <v>0</v>
      </c>
      <c r="Q136" s="141">
        <v>1.9E-3</v>
      </c>
      <c r="R136" s="141">
        <f>Q136*H136</f>
        <v>1.9E-3</v>
      </c>
      <c r="S136" s="141">
        <v>0</v>
      </c>
      <c r="T136" s="142">
        <f>S136*H136</f>
        <v>0</v>
      </c>
      <c r="AR136" s="143" t="s">
        <v>238</v>
      </c>
      <c r="AT136" s="143" t="s">
        <v>557</v>
      </c>
      <c r="AU136" s="143" t="s">
        <v>78</v>
      </c>
      <c r="AY136" s="18" t="s">
        <v>184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76</v>
      </c>
      <c r="BK136" s="144">
        <f>ROUND(I136*H136,2)</f>
        <v>0</v>
      </c>
      <c r="BL136" s="18" t="s">
        <v>191</v>
      </c>
      <c r="BM136" s="143" t="s">
        <v>2371</v>
      </c>
    </row>
    <row r="137" spans="2:65" s="1" customFormat="1">
      <c r="B137" s="33"/>
      <c r="D137" s="145" t="s">
        <v>193</v>
      </c>
      <c r="F137" s="146" t="s">
        <v>2370</v>
      </c>
      <c r="I137" s="147"/>
      <c r="L137" s="33"/>
      <c r="M137" s="148"/>
      <c r="T137" s="54"/>
      <c r="AT137" s="18" t="s">
        <v>193</v>
      </c>
      <c r="AU137" s="18" t="s">
        <v>78</v>
      </c>
    </row>
    <row r="138" spans="2:65" s="12" customFormat="1">
      <c r="B138" s="151"/>
      <c r="D138" s="145" t="s">
        <v>197</v>
      </c>
      <c r="E138" s="152" t="s">
        <v>19</v>
      </c>
      <c r="F138" s="153" t="s">
        <v>76</v>
      </c>
      <c r="H138" s="154">
        <v>1</v>
      </c>
      <c r="I138" s="155"/>
      <c r="L138" s="151"/>
      <c r="M138" s="156"/>
      <c r="T138" s="157"/>
      <c r="AT138" s="152" t="s">
        <v>197</v>
      </c>
      <c r="AU138" s="152" t="s">
        <v>78</v>
      </c>
      <c r="AV138" s="12" t="s">
        <v>78</v>
      </c>
      <c r="AW138" s="12" t="s">
        <v>31</v>
      </c>
      <c r="AX138" s="12" t="s">
        <v>76</v>
      </c>
      <c r="AY138" s="152" t="s">
        <v>184</v>
      </c>
    </row>
    <row r="139" spans="2:65" s="1" customFormat="1" ht="16.5" customHeight="1">
      <c r="B139" s="33"/>
      <c r="C139" s="171" t="s">
        <v>281</v>
      </c>
      <c r="D139" s="171" t="s">
        <v>557</v>
      </c>
      <c r="E139" s="172" t="s">
        <v>2372</v>
      </c>
      <c r="F139" s="173" t="s">
        <v>2373</v>
      </c>
      <c r="G139" s="174" t="s">
        <v>509</v>
      </c>
      <c r="H139" s="175">
        <v>1</v>
      </c>
      <c r="I139" s="176"/>
      <c r="J139" s="177">
        <f>ROUND(I139*H139,2)</f>
        <v>0</v>
      </c>
      <c r="K139" s="173" t="s">
        <v>190</v>
      </c>
      <c r="L139" s="178"/>
      <c r="M139" s="179" t="s">
        <v>19</v>
      </c>
      <c r="N139" s="180" t="s">
        <v>40</v>
      </c>
      <c r="P139" s="141">
        <f>O139*H139</f>
        <v>0</v>
      </c>
      <c r="Q139" s="141">
        <v>5.0000000000000001E-4</v>
      </c>
      <c r="R139" s="141">
        <f>Q139*H139</f>
        <v>5.0000000000000001E-4</v>
      </c>
      <c r="S139" s="141">
        <v>0</v>
      </c>
      <c r="T139" s="142">
        <f>S139*H139</f>
        <v>0</v>
      </c>
      <c r="AR139" s="143" t="s">
        <v>238</v>
      </c>
      <c r="AT139" s="143" t="s">
        <v>557</v>
      </c>
      <c r="AU139" s="143" t="s">
        <v>78</v>
      </c>
      <c r="AY139" s="18" t="s">
        <v>184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76</v>
      </c>
      <c r="BK139" s="144">
        <f>ROUND(I139*H139,2)</f>
        <v>0</v>
      </c>
      <c r="BL139" s="18" t="s">
        <v>191</v>
      </c>
      <c r="BM139" s="143" t="s">
        <v>2374</v>
      </c>
    </row>
    <row r="140" spans="2:65" s="1" customFormat="1">
      <c r="B140" s="33"/>
      <c r="D140" s="145" t="s">
        <v>193</v>
      </c>
      <c r="F140" s="146" t="s">
        <v>2373</v>
      </c>
      <c r="I140" s="147"/>
      <c r="L140" s="33"/>
      <c r="M140" s="148"/>
      <c r="T140" s="54"/>
      <c r="AT140" s="18" t="s">
        <v>193</v>
      </c>
      <c r="AU140" s="18" t="s">
        <v>78</v>
      </c>
    </row>
    <row r="141" spans="2:65" s="12" customFormat="1">
      <c r="B141" s="151"/>
      <c r="D141" s="145" t="s">
        <v>197</v>
      </c>
      <c r="E141" s="152" t="s">
        <v>19</v>
      </c>
      <c r="F141" s="153" t="s">
        <v>76</v>
      </c>
      <c r="H141" s="154">
        <v>1</v>
      </c>
      <c r="I141" s="155"/>
      <c r="L141" s="151"/>
      <c r="M141" s="156"/>
      <c r="T141" s="157"/>
      <c r="AT141" s="152" t="s">
        <v>197</v>
      </c>
      <c r="AU141" s="152" t="s">
        <v>78</v>
      </c>
      <c r="AV141" s="12" t="s">
        <v>78</v>
      </c>
      <c r="AW141" s="12" t="s">
        <v>31</v>
      </c>
      <c r="AX141" s="12" t="s">
        <v>76</v>
      </c>
      <c r="AY141" s="152" t="s">
        <v>184</v>
      </c>
    </row>
    <row r="142" spans="2:65" s="1" customFormat="1" ht="16.5" customHeight="1">
      <c r="B142" s="33"/>
      <c r="C142" s="171" t="s">
        <v>289</v>
      </c>
      <c r="D142" s="171" t="s">
        <v>557</v>
      </c>
      <c r="E142" s="172" t="s">
        <v>2375</v>
      </c>
      <c r="F142" s="173" t="s">
        <v>2376</v>
      </c>
      <c r="G142" s="174" t="s">
        <v>509</v>
      </c>
      <c r="H142" s="175">
        <v>1</v>
      </c>
      <c r="I142" s="176"/>
      <c r="J142" s="177">
        <f>ROUND(I142*H142,2)</f>
        <v>0</v>
      </c>
      <c r="K142" s="173" t="s">
        <v>190</v>
      </c>
      <c r="L142" s="178"/>
      <c r="M142" s="179" t="s">
        <v>19</v>
      </c>
      <c r="N142" s="180" t="s">
        <v>40</v>
      </c>
      <c r="P142" s="141">
        <f>O142*H142</f>
        <v>0</v>
      </c>
      <c r="Q142" s="141">
        <v>8.0000000000000004E-4</v>
      </c>
      <c r="R142" s="141">
        <f>Q142*H142</f>
        <v>8.0000000000000004E-4</v>
      </c>
      <c r="S142" s="141">
        <v>0</v>
      </c>
      <c r="T142" s="142">
        <f>S142*H142</f>
        <v>0</v>
      </c>
      <c r="AR142" s="143" t="s">
        <v>238</v>
      </c>
      <c r="AT142" s="143" t="s">
        <v>557</v>
      </c>
      <c r="AU142" s="143" t="s">
        <v>78</v>
      </c>
      <c r="AY142" s="18" t="s">
        <v>184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76</v>
      </c>
      <c r="BK142" s="144">
        <f>ROUND(I142*H142,2)</f>
        <v>0</v>
      </c>
      <c r="BL142" s="18" t="s">
        <v>191</v>
      </c>
      <c r="BM142" s="143" t="s">
        <v>2377</v>
      </c>
    </row>
    <row r="143" spans="2:65" s="1" customFormat="1">
      <c r="B143" s="33"/>
      <c r="D143" s="145" t="s">
        <v>193</v>
      </c>
      <c r="F143" s="146" t="s">
        <v>2376</v>
      </c>
      <c r="I143" s="147"/>
      <c r="L143" s="33"/>
      <c r="M143" s="148"/>
      <c r="T143" s="54"/>
      <c r="AT143" s="18" t="s">
        <v>193</v>
      </c>
      <c r="AU143" s="18" t="s">
        <v>78</v>
      </c>
    </row>
    <row r="144" spans="2:65" s="12" customFormat="1">
      <c r="B144" s="151"/>
      <c r="D144" s="145" t="s">
        <v>197</v>
      </c>
      <c r="E144" s="152" t="s">
        <v>19</v>
      </c>
      <c r="F144" s="153" t="s">
        <v>76</v>
      </c>
      <c r="H144" s="154">
        <v>1</v>
      </c>
      <c r="I144" s="155"/>
      <c r="L144" s="151"/>
      <c r="M144" s="156"/>
      <c r="T144" s="157"/>
      <c r="AT144" s="152" t="s">
        <v>197</v>
      </c>
      <c r="AU144" s="152" t="s">
        <v>78</v>
      </c>
      <c r="AV144" s="12" t="s">
        <v>78</v>
      </c>
      <c r="AW144" s="12" t="s">
        <v>31</v>
      </c>
      <c r="AX144" s="12" t="s">
        <v>76</v>
      </c>
      <c r="AY144" s="152" t="s">
        <v>184</v>
      </c>
    </row>
    <row r="145" spans="2:65" s="1" customFormat="1" ht="16.5" customHeight="1">
      <c r="B145" s="33"/>
      <c r="C145" s="171" t="s">
        <v>8</v>
      </c>
      <c r="D145" s="171" t="s">
        <v>557</v>
      </c>
      <c r="E145" s="172" t="s">
        <v>2378</v>
      </c>
      <c r="F145" s="173" t="s">
        <v>2379</v>
      </c>
      <c r="G145" s="174" t="s">
        <v>509</v>
      </c>
      <c r="H145" s="175">
        <v>1</v>
      </c>
      <c r="I145" s="176"/>
      <c r="J145" s="177">
        <f>ROUND(I145*H145,2)</f>
        <v>0</v>
      </c>
      <c r="K145" s="173" t="s">
        <v>190</v>
      </c>
      <c r="L145" s="178"/>
      <c r="M145" s="179" t="s">
        <v>19</v>
      </c>
      <c r="N145" s="180" t="s">
        <v>40</v>
      </c>
      <c r="P145" s="141">
        <f>O145*H145</f>
        <v>0</v>
      </c>
      <c r="Q145" s="141">
        <v>8.9999999999999998E-4</v>
      </c>
      <c r="R145" s="141">
        <f>Q145*H145</f>
        <v>8.9999999999999998E-4</v>
      </c>
      <c r="S145" s="141">
        <v>0</v>
      </c>
      <c r="T145" s="142">
        <f>S145*H145</f>
        <v>0</v>
      </c>
      <c r="AR145" s="143" t="s">
        <v>238</v>
      </c>
      <c r="AT145" s="143" t="s">
        <v>557</v>
      </c>
      <c r="AU145" s="143" t="s">
        <v>78</v>
      </c>
      <c r="AY145" s="18" t="s">
        <v>184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76</v>
      </c>
      <c r="BK145" s="144">
        <f>ROUND(I145*H145,2)</f>
        <v>0</v>
      </c>
      <c r="BL145" s="18" t="s">
        <v>191</v>
      </c>
      <c r="BM145" s="143" t="s">
        <v>2380</v>
      </c>
    </row>
    <row r="146" spans="2:65" s="1" customFormat="1">
      <c r="B146" s="33"/>
      <c r="D146" s="145" t="s">
        <v>193</v>
      </c>
      <c r="F146" s="146" t="s">
        <v>2379</v>
      </c>
      <c r="I146" s="147"/>
      <c r="L146" s="33"/>
      <c r="M146" s="148"/>
      <c r="T146" s="54"/>
      <c r="AT146" s="18" t="s">
        <v>193</v>
      </c>
      <c r="AU146" s="18" t="s">
        <v>78</v>
      </c>
    </row>
    <row r="147" spans="2:65" s="12" customFormat="1">
      <c r="B147" s="151"/>
      <c r="D147" s="145" t="s">
        <v>197</v>
      </c>
      <c r="E147" s="152" t="s">
        <v>19</v>
      </c>
      <c r="F147" s="153" t="s">
        <v>76</v>
      </c>
      <c r="H147" s="154">
        <v>1</v>
      </c>
      <c r="I147" s="155"/>
      <c r="L147" s="151"/>
      <c r="M147" s="156"/>
      <c r="T147" s="157"/>
      <c r="AT147" s="152" t="s">
        <v>197</v>
      </c>
      <c r="AU147" s="152" t="s">
        <v>78</v>
      </c>
      <c r="AV147" s="12" t="s">
        <v>78</v>
      </c>
      <c r="AW147" s="12" t="s">
        <v>31</v>
      </c>
      <c r="AX147" s="12" t="s">
        <v>76</v>
      </c>
      <c r="AY147" s="152" t="s">
        <v>184</v>
      </c>
    </row>
    <row r="148" spans="2:65" s="1" customFormat="1" ht="16.5" customHeight="1">
      <c r="B148" s="33"/>
      <c r="C148" s="171" t="s">
        <v>303</v>
      </c>
      <c r="D148" s="171" t="s">
        <v>557</v>
      </c>
      <c r="E148" s="172" t="s">
        <v>2381</v>
      </c>
      <c r="F148" s="173" t="s">
        <v>2382</v>
      </c>
      <c r="G148" s="174" t="s">
        <v>328</v>
      </c>
      <c r="H148" s="175">
        <v>12.8</v>
      </c>
      <c r="I148" s="176"/>
      <c r="J148" s="177">
        <f>ROUND(I148*H148,2)</f>
        <v>0</v>
      </c>
      <c r="K148" s="173" t="s">
        <v>190</v>
      </c>
      <c r="L148" s="178"/>
      <c r="M148" s="179" t="s">
        <v>19</v>
      </c>
      <c r="N148" s="180" t="s">
        <v>40</v>
      </c>
      <c r="P148" s="141">
        <f>O148*H148</f>
        <v>0</v>
      </c>
      <c r="Q148" s="141">
        <v>1.9E-3</v>
      </c>
      <c r="R148" s="141">
        <f>Q148*H148</f>
        <v>2.4320000000000001E-2</v>
      </c>
      <c r="S148" s="141">
        <v>0</v>
      </c>
      <c r="T148" s="142">
        <f>S148*H148</f>
        <v>0</v>
      </c>
      <c r="AR148" s="143" t="s">
        <v>238</v>
      </c>
      <c r="AT148" s="143" t="s">
        <v>557</v>
      </c>
      <c r="AU148" s="143" t="s">
        <v>78</v>
      </c>
      <c r="AY148" s="18" t="s">
        <v>184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76</v>
      </c>
      <c r="BK148" s="144">
        <f>ROUND(I148*H148,2)</f>
        <v>0</v>
      </c>
      <c r="BL148" s="18" t="s">
        <v>191</v>
      </c>
      <c r="BM148" s="143" t="s">
        <v>2383</v>
      </c>
    </row>
    <row r="149" spans="2:65" s="1" customFormat="1">
      <c r="B149" s="33"/>
      <c r="D149" s="145" t="s">
        <v>193</v>
      </c>
      <c r="F149" s="146" t="s">
        <v>2382</v>
      </c>
      <c r="I149" s="147"/>
      <c r="L149" s="33"/>
      <c r="M149" s="148"/>
      <c r="T149" s="54"/>
      <c r="AT149" s="18" t="s">
        <v>193</v>
      </c>
      <c r="AU149" s="18" t="s">
        <v>78</v>
      </c>
    </row>
    <row r="150" spans="2:65" s="12" customFormat="1">
      <c r="B150" s="151"/>
      <c r="D150" s="145" t="s">
        <v>197</v>
      </c>
      <c r="E150" s="152" t="s">
        <v>19</v>
      </c>
      <c r="F150" s="153" t="s">
        <v>2384</v>
      </c>
      <c r="H150" s="154">
        <v>12.8</v>
      </c>
      <c r="I150" s="155"/>
      <c r="L150" s="151"/>
      <c r="M150" s="156"/>
      <c r="T150" s="157"/>
      <c r="AT150" s="152" t="s">
        <v>197</v>
      </c>
      <c r="AU150" s="152" t="s">
        <v>78</v>
      </c>
      <c r="AV150" s="12" t="s">
        <v>78</v>
      </c>
      <c r="AW150" s="12" t="s">
        <v>31</v>
      </c>
      <c r="AX150" s="12" t="s">
        <v>76</v>
      </c>
      <c r="AY150" s="152" t="s">
        <v>184</v>
      </c>
    </row>
    <row r="151" spans="2:65" s="1" customFormat="1" ht="16.5" customHeight="1">
      <c r="B151" s="33"/>
      <c r="C151" s="171" t="s">
        <v>310</v>
      </c>
      <c r="D151" s="171" t="s">
        <v>557</v>
      </c>
      <c r="E151" s="172" t="s">
        <v>2385</v>
      </c>
      <c r="F151" s="173" t="s">
        <v>2386</v>
      </c>
      <c r="G151" s="174" t="s">
        <v>328</v>
      </c>
      <c r="H151" s="175">
        <v>7.6</v>
      </c>
      <c r="I151" s="176"/>
      <c r="J151" s="177">
        <f>ROUND(I151*H151,2)</f>
        <v>0</v>
      </c>
      <c r="K151" s="173" t="s">
        <v>190</v>
      </c>
      <c r="L151" s="178"/>
      <c r="M151" s="179" t="s">
        <v>19</v>
      </c>
      <c r="N151" s="180" t="s">
        <v>40</v>
      </c>
      <c r="P151" s="141">
        <f>O151*H151</f>
        <v>0</v>
      </c>
      <c r="Q151" s="141">
        <v>2.8E-3</v>
      </c>
      <c r="R151" s="141">
        <f>Q151*H151</f>
        <v>2.128E-2</v>
      </c>
      <c r="S151" s="141">
        <v>0</v>
      </c>
      <c r="T151" s="142">
        <f>S151*H151</f>
        <v>0</v>
      </c>
      <c r="AR151" s="143" t="s">
        <v>238</v>
      </c>
      <c r="AT151" s="143" t="s">
        <v>557</v>
      </c>
      <c r="AU151" s="143" t="s">
        <v>78</v>
      </c>
      <c r="AY151" s="18" t="s">
        <v>184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76</v>
      </c>
      <c r="BK151" s="144">
        <f>ROUND(I151*H151,2)</f>
        <v>0</v>
      </c>
      <c r="BL151" s="18" t="s">
        <v>191</v>
      </c>
      <c r="BM151" s="143" t="s">
        <v>2387</v>
      </c>
    </row>
    <row r="152" spans="2:65" s="1" customFormat="1">
      <c r="B152" s="33"/>
      <c r="D152" s="145" t="s">
        <v>193</v>
      </c>
      <c r="F152" s="146" t="s">
        <v>2386</v>
      </c>
      <c r="I152" s="147"/>
      <c r="L152" s="33"/>
      <c r="M152" s="148"/>
      <c r="T152" s="54"/>
      <c r="AT152" s="18" t="s">
        <v>193</v>
      </c>
      <c r="AU152" s="18" t="s">
        <v>78</v>
      </c>
    </row>
    <row r="153" spans="2:65" s="12" customFormat="1">
      <c r="B153" s="151"/>
      <c r="D153" s="145" t="s">
        <v>197</v>
      </c>
      <c r="E153" s="152" t="s">
        <v>19</v>
      </c>
      <c r="F153" s="153" t="s">
        <v>2388</v>
      </c>
      <c r="H153" s="154">
        <v>7.6</v>
      </c>
      <c r="I153" s="155"/>
      <c r="L153" s="151"/>
      <c r="M153" s="156"/>
      <c r="T153" s="157"/>
      <c r="AT153" s="152" t="s">
        <v>197</v>
      </c>
      <c r="AU153" s="152" t="s">
        <v>78</v>
      </c>
      <c r="AV153" s="12" t="s">
        <v>78</v>
      </c>
      <c r="AW153" s="12" t="s">
        <v>31</v>
      </c>
      <c r="AX153" s="12" t="s">
        <v>76</v>
      </c>
      <c r="AY153" s="152" t="s">
        <v>184</v>
      </c>
    </row>
    <row r="154" spans="2:65" s="1" customFormat="1" ht="16.5" customHeight="1">
      <c r="B154" s="33"/>
      <c r="C154" s="171" t="s">
        <v>318</v>
      </c>
      <c r="D154" s="171" t="s">
        <v>557</v>
      </c>
      <c r="E154" s="172" t="s">
        <v>2389</v>
      </c>
      <c r="F154" s="173" t="s">
        <v>2390</v>
      </c>
      <c r="G154" s="174" t="s">
        <v>328</v>
      </c>
      <c r="H154" s="175">
        <v>6.8</v>
      </c>
      <c r="I154" s="176"/>
      <c r="J154" s="177">
        <f>ROUND(I154*H154,2)</f>
        <v>0</v>
      </c>
      <c r="K154" s="173" t="s">
        <v>190</v>
      </c>
      <c r="L154" s="178"/>
      <c r="M154" s="179" t="s">
        <v>19</v>
      </c>
      <c r="N154" s="180" t="s">
        <v>40</v>
      </c>
      <c r="P154" s="141">
        <f>O154*H154</f>
        <v>0</v>
      </c>
      <c r="Q154" s="141">
        <v>3.5000000000000001E-3</v>
      </c>
      <c r="R154" s="141">
        <f>Q154*H154</f>
        <v>2.3799999999999998E-2</v>
      </c>
      <c r="S154" s="141">
        <v>0</v>
      </c>
      <c r="T154" s="142">
        <f>S154*H154</f>
        <v>0</v>
      </c>
      <c r="AR154" s="143" t="s">
        <v>238</v>
      </c>
      <c r="AT154" s="143" t="s">
        <v>557</v>
      </c>
      <c r="AU154" s="143" t="s">
        <v>78</v>
      </c>
      <c r="AY154" s="18" t="s">
        <v>184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76</v>
      </c>
      <c r="BK154" s="144">
        <f>ROUND(I154*H154,2)</f>
        <v>0</v>
      </c>
      <c r="BL154" s="18" t="s">
        <v>191</v>
      </c>
      <c r="BM154" s="143" t="s">
        <v>2391</v>
      </c>
    </row>
    <row r="155" spans="2:65" s="1" customFormat="1">
      <c r="B155" s="33"/>
      <c r="D155" s="145" t="s">
        <v>193</v>
      </c>
      <c r="F155" s="146" t="s">
        <v>2390</v>
      </c>
      <c r="I155" s="147"/>
      <c r="L155" s="33"/>
      <c r="M155" s="148"/>
      <c r="T155" s="54"/>
      <c r="AT155" s="18" t="s">
        <v>193</v>
      </c>
      <c r="AU155" s="18" t="s">
        <v>78</v>
      </c>
    </row>
    <row r="156" spans="2:65" s="12" customFormat="1">
      <c r="B156" s="151"/>
      <c r="D156" s="145" t="s">
        <v>197</v>
      </c>
      <c r="E156" s="152" t="s">
        <v>19</v>
      </c>
      <c r="F156" s="153" t="s">
        <v>2392</v>
      </c>
      <c r="H156" s="154">
        <v>6.8</v>
      </c>
      <c r="I156" s="155"/>
      <c r="L156" s="151"/>
      <c r="M156" s="156"/>
      <c r="T156" s="157"/>
      <c r="AT156" s="152" t="s">
        <v>197</v>
      </c>
      <c r="AU156" s="152" t="s">
        <v>78</v>
      </c>
      <c r="AV156" s="12" t="s">
        <v>78</v>
      </c>
      <c r="AW156" s="12" t="s">
        <v>31</v>
      </c>
      <c r="AX156" s="12" t="s">
        <v>76</v>
      </c>
      <c r="AY156" s="152" t="s">
        <v>184</v>
      </c>
    </row>
    <row r="157" spans="2:65" s="1" customFormat="1" ht="16.5" customHeight="1">
      <c r="B157" s="33"/>
      <c r="C157" s="171" t="s">
        <v>325</v>
      </c>
      <c r="D157" s="171" t="s">
        <v>557</v>
      </c>
      <c r="E157" s="172" t="s">
        <v>2393</v>
      </c>
      <c r="F157" s="173" t="s">
        <v>2394</v>
      </c>
      <c r="G157" s="174" t="s">
        <v>328</v>
      </c>
      <c r="H157" s="175">
        <v>6.2</v>
      </c>
      <c r="I157" s="176"/>
      <c r="J157" s="177">
        <f>ROUND(I157*H157,2)</f>
        <v>0</v>
      </c>
      <c r="K157" s="173" t="s">
        <v>190</v>
      </c>
      <c r="L157" s="178"/>
      <c r="M157" s="179" t="s">
        <v>19</v>
      </c>
      <c r="N157" s="180" t="s">
        <v>40</v>
      </c>
      <c r="P157" s="141">
        <f>O157*H157</f>
        <v>0</v>
      </c>
      <c r="Q157" s="141">
        <v>4.1000000000000003E-3</v>
      </c>
      <c r="R157" s="141">
        <f>Q157*H157</f>
        <v>2.5420000000000002E-2</v>
      </c>
      <c r="S157" s="141">
        <v>0</v>
      </c>
      <c r="T157" s="142">
        <f>S157*H157</f>
        <v>0</v>
      </c>
      <c r="AR157" s="143" t="s">
        <v>238</v>
      </c>
      <c r="AT157" s="143" t="s">
        <v>557</v>
      </c>
      <c r="AU157" s="143" t="s">
        <v>78</v>
      </c>
      <c r="AY157" s="18" t="s">
        <v>184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76</v>
      </c>
      <c r="BK157" s="144">
        <f>ROUND(I157*H157,2)</f>
        <v>0</v>
      </c>
      <c r="BL157" s="18" t="s">
        <v>191</v>
      </c>
      <c r="BM157" s="143" t="s">
        <v>2395</v>
      </c>
    </row>
    <row r="158" spans="2:65" s="1" customFormat="1">
      <c r="B158" s="33"/>
      <c r="D158" s="145" t="s">
        <v>193</v>
      </c>
      <c r="F158" s="146" t="s">
        <v>2394</v>
      </c>
      <c r="I158" s="147"/>
      <c r="L158" s="33"/>
      <c r="M158" s="148"/>
      <c r="T158" s="54"/>
      <c r="AT158" s="18" t="s">
        <v>193</v>
      </c>
      <c r="AU158" s="18" t="s">
        <v>78</v>
      </c>
    </row>
    <row r="159" spans="2:65" s="12" customFormat="1">
      <c r="B159" s="151"/>
      <c r="D159" s="145" t="s">
        <v>197</v>
      </c>
      <c r="E159" s="152" t="s">
        <v>19</v>
      </c>
      <c r="F159" s="153" t="s">
        <v>2396</v>
      </c>
      <c r="H159" s="154">
        <v>6.2</v>
      </c>
      <c r="I159" s="155"/>
      <c r="L159" s="151"/>
      <c r="M159" s="156"/>
      <c r="T159" s="157"/>
      <c r="AT159" s="152" t="s">
        <v>197</v>
      </c>
      <c r="AU159" s="152" t="s">
        <v>78</v>
      </c>
      <c r="AV159" s="12" t="s">
        <v>78</v>
      </c>
      <c r="AW159" s="12" t="s">
        <v>31</v>
      </c>
      <c r="AX159" s="12" t="s">
        <v>76</v>
      </c>
      <c r="AY159" s="152" t="s">
        <v>184</v>
      </c>
    </row>
    <row r="160" spans="2:65" s="1" customFormat="1" ht="16.5" customHeight="1">
      <c r="B160" s="33"/>
      <c r="C160" s="171" t="s">
        <v>333</v>
      </c>
      <c r="D160" s="171" t="s">
        <v>557</v>
      </c>
      <c r="E160" s="172" t="s">
        <v>2397</v>
      </c>
      <c r="F160" s="173" t="s">
        <v>2398</v>
      </c>
      <c r="G160" s="174" t="s">
        <v>509</v>
      </c>
      <c r="H160" s="175">
        <v>6</v>
      </c>
      <c r="I160" s="176"/>
      <c r="J160" s="177">
        <f>ROUND(I160*H160,2)</f>
        <v>0</v>
      </c>
      <c r="K160" s="173" t="s">
        <v>190</v>
      </c>
      <c r="L160" s="178"/>
      <c r="M160" s="179" t="s">
        <v>19</v>
      </c>
      <c r="N160" s="180" t="s">
        <v>40</v>
      </c>
      <c r="P160" s="141">
        <f>O160*H160</f>
        <v>0</v>
      </c>
      <c r="Q160" s="141">
        <v>2.0000000000000001E-4</v>
      </c>
      <c r="R160" s="141">
        <f>Q160*H160</f>
        <v>1.2000000000000001E-3</v>
      </c>
      <c r="S160" s="141">
        <v>0</v>
      </c>
      <c r="T160" s="142">
        <f>S160*H160</f>
        <v>0</v>
      </c>
      <c r="AR160" s="143" t="s">
        <v>238</v>
      </c>
      <c r="AT160" s="143" t="s">
        <v>557</v>
      </c>
      <c r="AU160" s="143" t="s">
        <v>78</v>
      </c>
      <c r="AY160" s="18" t="s">
        <v>184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76</v>
      </c>
      <c r="BK160" s="144">
        <f>ROUND(I160*H160,2)</f>
        <v>0</v>
      </c>
      <c r="BL160" s="18" t="s">
        <v>191</v>
      </c>
      <c r="BM160" s="143" t="s">
        <v>2399</v>
      </c>
    </row>
    <row r="161" spans="2:65" s="1" customFormat="1">
      <c r="B161" s="33"/>
      <c r="D161" s="145" t="s">
        <v>193</v>
      </c>
      <c r="F161" s="146" t="s">
        <v>2398</v>
      </c>
      <c r="I161" s="147"/>
      <c r="L161" s="33"/>
      <c r="M161" s="148"/>
      <c r="T161" s="54"/>
      <c r="AT161" s="18" t="s">
        <v>193</v>
      </c>
      <c r="AU161" s="18" t="s">
        <v>78</v>
      </c>
    </row>
    <row r="162" spans="2:65" s="12" customFormat="1">
      <c r="B162" s="151"/>
      <c r="D162" s="145" t="s">
        <v>197</v>
      </c>
      <c r="E162" s="152" t="s">
        <v>19</v>
      </c>
      <c r="F162" s="153" t="s">
        <v>225</v>
      </c>
      <c r="H162" s="154">
        <v>6</v>
      </c>
      <c r="I162" s="155"/>
      <c r="L162" s="151"/>
      <c r="M162" s="156"/>
      <c r="T162" s="157"/>
      <c r="AT162" s="152" t="s">
        <v>197</v>
      </c>
      <c r="AU162" s="152" t="s">
        <v>78</v>
      </c>
      <c r="AV162" s="12" t="s">
        <v>78</v>
      </c>
      <c r="AW162" s="12" t="s">
        <v>31</v>
      </c>
      <c r="AX162" s="12" t="s">
        <v>76</v>
      </c>
      <c r="AY162" s="152" t="s">
        <v>184</v>
      </c>
    </row>
    <row r="163" spans="2:65" s="1" customFormat="1" ht="16.5" customHeight="1">
      <c r="B163" s="33"/>
      <c r="C163" s="171" t="s">
        <v>7</v>
      </c>
      <c r="D163" s="171" t="s">
        <v>557</v>
      </c>
      <c r="E163" s="172" t="s">
        <v>2400</v>
      </c>
      <c r="F163" s="173" t="s">
        <v>2401</v>
      </c>
      <c r="G163" s="174" t="s">
        <v>509</v>
      </c>
      <c r="H163" s="175">
        <v>4</v>
      </c>
      <c r="I163" s="176"/>
      <c r="J163" s="177">
        <f>ROUND(I163*H163,2)</f>
        <v>0</v>
      </c>
      <c r="K163" s="173" t="s">
        <v>190</v>
      </c>
      <c r="L163" s="178"/>
      <c r="M163" s="179" t="s">
        <v>19</v>
      </c>
      <c r="N163" s="180" t="s">
        <v>40</v>
      </c>
      <c r="P163" s="141">
        <f>O163*H163</f>
        <v>0</v>
      </c>
      <c r="Q163" s="141">
        <v>2.9999999999999997E-4</v>
      </c>
      <c r="R163" s="141">
        <f>Q163*H163</f>
        <v>1.1999999999999999E-3</v>
      </c>
      <c r="S163" s="141">
        <v>0</v>
      </c>
      <c r="T163" s="142">
        <f>S163*H163</f>
        <v>0</v>
      </c>
      <c r="AR163" s="143" t="s">
        <v>238</v>
      </c>
      <c r="AT163" s="143" t="s">
        <v>557</v>
      </c>
      <c r="AU163" s="143" t="s">
        <v>78</v>
      </c>
      <c r="AY163" s="18" t="s">
        <v>184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76</v>
      </c>
      <c r="BK163" s="144">
        <f>ROUND(I163*H163,2)</f>
        <v>0</v>
      </c>
      <c r="BL163" s="18" t="s">
        <v>191</v>
      </c>
      <c r="BM163" s="143" t="s">
        <v>2402</v>
      </c>
    </row>
    <row r="164" spans="2:65" s="1" customFormat="1">
      <c r="B164" s="33"/>
      <c r="D164" s="145" t="s">
        <v>193</v>
      </c>
      <c r="F164" s="146" t="s">
        <v>2401</v>
      </c>
      <c r="I164" s="147"/>
      <c r="L164" s="33"/>
      <c r="M164" s="148"/>
      <c r="T164" s="54"/>
      <c r="AT164" s="18" t="s">
        <v>193</v>
      </c>
      <c r="AU164" s="18" t="s">
        <v>78</v>
      </c>
    </row>
    <row r="165" spans="2:65" s="12" customFormat="1">
      <c r="B165" s="151"/>
      <c r="D165" s="145" t="s">
        <v>197</v>
      </c>
      <c r="E165" s="152" t="s">
        <v>19</v>
      </c>
      <c r="F165" s="153" t="s">
        <v>191</v>
      </c>
      <c r="H165" s="154">
        <v>4</v>
      </c>
      <c r="I165" s="155"/>
      <c r="L165" s="151"/>
      <c r="M165" s="156"/>
      <c r="T165" s="157"/>
      <c r="AT165" s="152" t="s">
        <v>197</v>
      </c>
      <c r="AU165" s="152" t="s">
        <v>78</v>
      </c>
      <c r="AV165" s="12" t="s">
        <v>78</v>
      </c>
      <c r="AW165" s="12" t="s">
        <v>31</v>
      </c>
      <c r="AX165" s="12" t="s">
        <v>76</v>
      </c>
      <c r="AY165" s="152" t="s">
        <v>184</v>
      </c>
    </row>
    <row r="166" spans="2:65" s="1" customFormat="1" ht="16.5" customHeight="1">
      <c r="B166" s="33"/>
      <c r="C166" s="171" t="s">
        <v>351</v>
      </c>
      <c r="D166" s="171" t="s">
        <v>557</v>
      </c>
      <c r="E166" s="172" t="s">
        <v>2403</v>
      </c>
      <c r="F166" s="173" t="s">
        <v>2404</v>
      </c>
      <c r="G166" s="174" t="s">
        <v>509</v>
      </c>
      <c r="H166" s="175">
        <v>2</v>
      </c>
      <c r="I166" s="176"/>
      <c r="J166" s="177">
        <f>ROUND(I166*H166,2)</f>
        <v>0</v>
      </c>
      <c r="K166" s="173" t="s">
        <v>190</v>
      </c>
      <c r="L166" s="178"/>
      <c r="M166" s="179" t="s">
        <v>19</v>
      </c>
      <c r="N166" s="180" t="s">
        <v>40</v>
      </c>
      <c r="P166" s="141">
        <f>O166*H166</f>
        <v>0</v>
      </c>
      <c r="Q166" s="141">
        <v>4.0000000000000002E-4</v>
      </c>
      <c r="R166" s="141">
        <f>Q166*H166</f>
        <v>8.0000000000000004E-4</v>
      </c>
      <c r="S166" s="141">
        <v>0</v>
      </c>
      <c r="T166" s="142">
        <f>S166*H166</f>
        <v>0</v>
      </c>
      <c r="AR166" s="143" t="s">
        <v>238</v>
      </c>
      <c r="AT166" s="143" t="s">
        <v>557</v>
      </c>
      <c r="AU166" s="143" t="s">
        <v>78</v>
      </c>
      <c r="AY166" s="18" t="s">
        <v>184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76</v>
      </c>
      <c r="BK166" s="144">
        <f>ROUND(I166*H166,2)</f>
        <v>0</v>
      </c>
      <c r="BL166" s="18" t="s">
        <v>191</v>
      </c>
      <c r="BM166" s="143" t="s">
        <v>2405</v>
      </c>
    </row>
    <row r="167" spans="2:65" s="1" customFormat="1">
      <c r="B167" s="33"/>
      <c r="D167" s="145" t="s">
        <v>193</v>
      </c>
      <c r="F167" s="146" t="s">
        <v>2404</v>
      </c>
      <c r="I167" s="147"/>
      <c r="L167" s="33"/>
      <c r="M167" s="148"/>
      <c r="T167" s="54"/>
      <c r="AT167" s="18" t="s">
        <v>193</v>
      </c>
      <c r="AU167" s="18" t="s">
        <v>78</v>
      </c>
    </row>
    <row r="168" spans="2:65" s="12" customFormat="1">
      <c r="B168" s="151"/>
      <c r="D168" s="145" t="s">
        <v>197</v>
      </c>
      <c r="E168" s="152" t="s">
        <v>19</v>
      </c>
      <c r="F168" s="153" t="s">
        <v>78</v>
      </c>
      <c r="H168" s="154">
        <v>2</v>
      </c>
      <c r="I168" s="155"/>
      <c r="L168" s="151"/>
      <c r="M168" s="156"/>
      <c r="T168" s="157"/>
      <c r="AT168" s="152" t="s">
        <v>197</v>
      </c>
      <c r="AU168" s="152" t="s">
        <v>78</v>
      </c>
      <c r="AV168" s="12" t="s">
        <v>78</v>
      </c>
      <c r="AW168" s="12" t="s">
        <v>31</v>
      </c>
      <c r="AX168" s="12" t="s">
        <v>76</v>
      </c>
      <c r="AY168" s="152" t="s">
        <v>184</v>
      </c>
    </row>
    <row r="169" spans="2:65" s="1" customFormat="1" ht="16.5" customHeight="1">
      <c r="B169" s="33"/>
      <c r="C169" s="171" t="s">
        <v>358</v>
      </c>
      <c r="D169" s="171" t="s">
        <v>557</v>
      </c>
      <c r="E169" s="172" t="s">
        <v>2406</v>
      </c>
      <c r="F169" s="173" t="s">
        <v>2407</v>
      </c>
      <c r="G169" s="174" t="s">
        <v>509</v>
      </c>
      <c r="H169" s="175">
        <v>5</v>
      </c>
      <c r="I169" s="176"/>
      <c r="J169" s="177">
        <f>ROUND(I169*H169,2)</f>
        <v>0</v>
      </c>
      <c r="K169" s="173" t="s">
        <v>190</v>
      </c>
      <c r="L169" s="178"/>
      <c r="M169" s="179" t="s">
        <v>19</v>
      </c>
      <c r="N169" s="180" t="s">
        <v>40</v>
      </c>
      <c r="P169" s="141">
        <f>O169*H169</f>
        <v>0</v>
      </c>
      <c r="Q169" s="141">
        <v>5.0000000000000001E-4</v>
      </c>
      <c r="R169" s="141">
        <f>Q169*H169</f>
        <v>2.5000000000000001E-3</v>
      </c>
      <c r="S169" s="141">
        <v>0</v>
      </c>
      <c r="T169" s="142">
        <f>S169*H169</f>
        <v>0</v>
      </c>
      <c r="AR169" s="143" t="s">
        <v>238</v>
      </c>
      <c r="AT169" s="143" t="s">
        <v>557</v>
      </c>
      <c r="AU169" s="143" t="s">
        <v>78</v>
      </c>
      <c r="AY169" s="18" t="s">
        <v>184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76</v>
      </c>
      <c r="BK169" s="144">
        <f>ROUND(I169*H169,2)</f>
        <v>0</v>
      </c>
      <c r="BL169" s="18" t="s">
        <v>191</v>
      </c>
      <c r="BM169" s="143" t="s">
        <v>2408</v>
      </c>
    </row>
    <row r="170" spans="2:65" s="1" customFormat="1">
      <c r="B170" s="33"/>
      <c r="D170" s="145" t="s">
        <v>193</v>
      </c>
      <c r="F170" s="146" t="s">
        <v>2407</v>
      </c>
      <c r="I170" s="147"/>
      <c r="L170" s="33"/>
      <c r="M170" s="148"/>
      <c r="T170" s="54"/>
      <c r="AT170" s="18" t="s">
        <v>193</v>
      </c>
      <c r="AU170" s="18" t="s">
        <v>78</v>
      </c>
    </row>
    <row r="171" spans="2:65" s="12" customFormat="1">
      <c r="B171" s="151"/>
      <c r="D171" s="145" t="s">
        <v>197</v>
      </c>
      <c r="E171" s="152" t="s">
        <v>19</v>
      </c>
      <c r="F171" s="153" t="s">
        <v>218</v>
      </c>
      <c r="H171" s="154">
        <v>5</v>
      </c>
      <c r="I171" s="155"/>
      <c r="L171" s="151"/>
      <c r="M171" s="156"/>
      <c r="T171" s="157"/>
      <c r="AT171" s="152" t="s">
        <v>197</v>
      </c>
      <c r="AU171" s="152" t="s">
        <v>78</v>
      </c>
      <c r="AV171" s="12" t="s">
        <v>78</v>
      </c>
      <c r="AW171" s="12" t="s">
        <v>31</v>
      </c>
      <c r="AX171" s="12" t="s">
        <v>76</v>
      </c>
      <c r="AY171" s="152" t="s">
        <v>184</v>
      </c>
    </row>
    <row r="172" spans="2:65" s="1" customFormat="1" ht="21.75" customHeight="1">
      <c r="B172" s="33"/>
      <c r="C172" s="171" t="s">
        <v>365</v>
      </c>
      <c r="D172" s="171" t="s">
        <v>557</v>
      </c>
      <c r="E172" s="172" t="s">
        <v>2409</v>
      </c>
      <c r="F172" s="173" t="s">
        <v>2410</v>
      </c>
      <c r="G172" s="174" t="s">
        <v>509</v>
      </c>
      <c r="H172" s="175">
        <v>1</v>
      </c>
      <c r="I172" s="176"/>
      <c r="J172" s="177">
        <f>ROUND(I172*H172,2)</f>
        <v>0</v>
      </c>
      <c r="K172" s="173" t="s">
        <v>19</v>
      </c>
      <c r="L172" s="178"/>
      <c r="M172" s="179" t="s">
        <v>19</v>
      </c>
      <c r="N172" s="180" t="s">
        <v>40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423</v>
      </c>
      <c r="AT172" s="143" t="s">
        <v>557</v>
      </c>
      <c r="AU172" s="143" t="s">
        <v>78</v>
      </c>
      <c r="AY172" s="18" t="s">
        <v>184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76</v>
      </c>
      <c r="BK172" s="144">
        <f>ROUND(I172*H172,2)</f>
        <v>0</v>
      </c>
      <c r="BL172" s="18" t="s">
        <v>303</v>
      </c>
      <c r="BM172" s="143" t="s">
        <v>2411</v>
      </c>
    </row>
    <row r="173" spans="2:65" s="1" customFormat="1">
      <c r="B173" s="33"/>
      <c r="D173" s="145" t="s">
        <v>193</v>
      </c>
      <c r="F173" s="146" t="s">
        <v>2410</v>
      </c>
      <c r="I173" s="147"/>
      <c r="L173" s="33"/>
      <c r="M173" s="148"/>
      <c r="T173" s="54"/>
      <c r="AT173" s="18" t="s">
        <v>193</v>
      </c>
      <c r="AU173" s="18" t="s">
        <v>78</v>
      </c>
    </row>
    <row r="174" spans="2:65" s="1" customFormat="1" ht="16.5" customHeight="1">
      <c r="B174" s="33"/>
      <c r="C174" s="171" t="s">
        <v>372</v>
      </c>
      <c r="D174" s="171" t="s">
        <v>557</v>
      </c>
      <c r="E174" s="172" t="s">
        <v>2412</v>
      </c>
      <c r="F174" s="173" t="s">
        <v>2413</v>
      </c>
      <c r="G174" s="174" t="s">
        <v>2137</v>
      </c>
      <c r="H174" s="175">
        <v>1</v>
      </c>
      <c r="I174" s="176"/>
      <c r="J174" s="177">
        <f>ROUND(I174*H174,2)</f>
        <v>0</v>
      </c>
      <c r="K174" s="173" t="s">
        <v>19</v>
      </c>
      <c r="L174" s="178"/>
      <c r="M174" s="179" t="s">
        <v>19</v>
      </c>
      <c r="N174" s="180" t="s">
        <v>40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423</v>
      </c>
      <c r="AT174" s="143" t="s">
        <v>557</v>
      </c>
      <c r="AU174" s="143" t="s">
        <v>78</v>
      </c>
      <c r="AY174" s="18" t="s">
        <v>184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76</v>
      </c>
      <c r="BK174" s="144">
        <f>ROUND(I174*H174,2)</f>
        <v>0</v>
      </c>
      <c r="BL174" s="18" t="s">
        <v>303</v>
      </c>
      <c r="BM174" s="143" t="s">
        <v>2414</v>
      </c>
    </row>
    <row r="175" spans="2:65" s="1" customFormat="1">
      <c r="B175" s="33"/>
      <c r="D175" s="145" t="s">
        <v>193</v>
      </c>
      <c r="F175" s="146" t="s">
        <v>2413</v>
      </c>
      <c r="I175" s="147"/>
      <c r="L175" s="33"/>
      <c r="M175" s="148"/>
      <c r="T175" s="54"/>
      <c r="AT175" s="18" t="s">
        <v>193</v>
      </c>
      <c r="AU175" s="18" t="s">
        <v>78</v>
      </c>
    </row>
    <row r="176" spans="2:65" s="12" customFormat="1">
      <c r="B176" s="151"/>
      <c r="D176" s="145" t="s">
        <v>197</v>
      </c>
      <c r="E176" s="152" t="s">
        <v>19</v>
      </c>
      <c r="F176" s="153" t="s">
        <v>76</v>
      </c>
      <c r="H176" s="154">
        <v>1</v>
      </c>
      <c r="I176" s="155"/>
      <c r="L176" s="151"/>
      <c r="M176" s="156"/>
      <c r="T176" s="157"/>
      <c r="AT176" s="152" t="s">
        <v>197</v>
      </c>
      <c r="AU176" s="152" t="s">
        <v>78</v>
      </c>
      <c r="AV176" s="12" t="s">
        <v>78</v>
      </c>
      <c r="AW176" s="12" t="s">
        <v>31</v>
      </c>
      <c r="AX176" s="12" t="s">
        <v>76</v>
      </c>
      <c r="AY176" s="152" t="s">
        <v>184</v>
      </c>
    </row>
    <row r="177" spans="2:65" s="1" customFormat="1" ht="24.2" customHeight="1">
      <c r="B177" s="33"/>
      <c r="C177" s="171" t="s">
        <v>379</v>
      </c>
      <c r="D177" s="171" t="s">
        <v>557</v>
      </c>
      <c r="E177" s="172" t="s">
        <v>2415</v>
      </c>
      <c r="F177" s="173" t="s">
        <v>2416</v>
      </c>
      <c r="G177" s="174" t="s">
        <v>2137</v>
      </c>
      <c r="H177" s="175">
        <v>1</v>
      </c>
      <c r="I177" s="176"/>
      <c r="J177" s="177">
        <f>ROUND(I177*H177,2)</f>
        <v>0</v>
      </c>
      <c r="K177" s="173" t="s">
        <v>19</v>
      </c>
      <c r="L177" s="178"/>
      <c r="M177" s="179" t="s">
        <v>19</v>
      </c>
      <c r="N177" s="180" t="s">
        <v>40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423</v>
      </c>
      <c r="AT177" s="143" t="s">
        <v>557</v>
      </c>
      <c r="AU177" s="143" t="s">
        <v>78</v>
      </c>
      <c r="AY177" s="18" t="s">
        <v>184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76</v>
      </c>
      <c r="BK177" s="144">
        <f>ROUND(I177*H177,2)</f>
        <v>0</v>
      </c>
      <c r="BL177" s="18" t="s">
        <v>303</v>
      </c>
      <c r="BM177" s="143" t="s">
        <v>2417</v>
      </c>
    </row>
    <row r="178" spans="2:65" s="1" customFormat="1" ht="19.5">
      <c r="B178" s="33"/>
      <c r="D178" s="145" t="s">
        <v>193</v>
      </c>
      <c r="F178" s="146" t="s">
        <v>2418</v>
      </c>
      <c r="I178" s="147"/>
      <c r="L178" s="33"/>
      <c r="M178" s="148"/>
      <c r="T178" s="54"/>
      <c r="AT178" s="18" t="s">
        <v>193</v>
      </c>
      <c r="AU178" s="18" t="s">
        <v>78</v>
      </c>
    </row>
    <row r="179" spans="2:65" s="12" customFormat="1">
      <c r="B179" s="151"/>
      <c r="D179" s="145" t="s">
        <v>197</v>
      </c>
      <c r="E179" s="152" t="s">
        <v>19</v>
      </c>
      <c r="F179" s="153" t="s">
        <v>76</v>
      </c>
      <c r="H179" s="154">
        <v>1</v>
      </c>
      <c r="I179" s="155"/>
      <c r="L179" s="151"/>
      <c r="M179" s="156"/>
      <c r="T179" s="157"/>
      <c r="AT179" s="152" t="s">
        <v>197</v>
      </c>
      <c r="AU179" s="152" t="s">
        <v>78</v>
      </c>
      <c r="AV179" s="12" t="s">
        <v>78</v>
      </c>
      <c r="AW179" s="12" t="s">
        <v>31</v>
      </c>
      <c r="AX179" s="12" t="s">
        <v>76</v>
      </c>
      <c r="AY179" s="152" t="s">
        <v>184</v>
      </c>
    </row>
    <row r="180" spans="2:65" s="1" customFormat="1" ht="24.2" customHeight="1">
      <c r="B180" s="33"/>
      <c r="C180" s="171" t="s">
        <v>386</v>
      </c>
      <c r="D180" s="171" t="s">
        <v>557</v>
      </c>
      <c r="E180" s="172" t="s">
        <v>2419</v>
      </c>
      <c r="F180" s="173" t="s">
        <v>2420</v>
      </c>
      <c r="G180" s="174" t="s">
        <v>2137</v>
      </c>
      <c r="H180" s="175">
        <v>3</v>
      </c>
      <c r="I180" s="176"/>
      <c r="J180" s="177">
        <f>ROUND(I180*H180,2)</f>
        <v>0</v>
      </c>
      <c r="K180" s="173" t="s">
        <v>19</v>
      </c>
      <c r="L180" s="178"/>
      <c r="M180" s="179" t="s">
        <v>19</v>
      </c>
      <c r="N180" s="180" t="s">
        <v>40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423</v>
      </c>
      <c r="AT180" s="143" t="s">
        <v>557</v>
      </c>
      <c r="AU180" s="143" t="s">
        <v>78</v>
      </c>
      <c r="AY180" s="18" t="s">
        <v>184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76</v>
      </c>
      <c r="BK180" s="144">
        <f>ROUND(I180*H180,2)</f>
        <v>0</v>
      </c>
      <c r="BL180" s="18" t="s">
        <v>303</v>
      </c>
      <c r="BM180" s="143" t="s">
        <v>2421</v>
      </c>
    </row>
    <row r="181" spans="2:65" s="1" customFormat="1" ht="19.5">
      <c r="B181" s="33"/>
      <c r="D181" s="145" t="s">
        <v>193</v>
      </c>
      <c r="F181" s="146" t="s">
        <v>2420</v>
      </c>
      <c r="I181" s="147"/>
      <c r="L181" s="33"/>
      <c r="M181" s="148"/>
      <c r="T181" s="54"/>
      <c r="AT181" s="18" t="s">
        <v>193</v>
      </c>
      <c r="AU181" s="18" t="s">
        <v>78</v>
      </c>
    </row>
    <row r="182" spans="2:65" s="12" customFormat="1">
      <c r="B182" s="151"/>
      <c r="D182" s="145" t="s">
        <v>197</v>
      </c>
      <c r="E182" s="152" t="s">
        <v>19</v>
      </c>
      <c r="F182" s="153" t="s">
        <v>206</v>
      </c>
      <c r="H182" s="154">
        <v>3</v>
      </c>
      <c r="I182" s="155"/>
      <c r="L182" s="151"/>
      <c r="M182" s="156"/>
      <c r="T182" s="157"/>
      <c r="AT182" s="152" t="s">
        <v>197</v>
      </c>
      <c r="AU182" s="152" t="s">
        <v>78</v>
      </c>
      <c r="AV182" s="12" t="s">
        <v>78</v>
      </c>
      <c r="AW182" s="12" t="s">
        <v>31</v>
      </c>
      <c r="AX182" s="12" t="s">
        <v>76</v>
      </c>
      <c r="AY182" s="152" t="s">
        <v>184</v>
      </c>
    </row>
    <row r="183" spans="2:65" s="1" customFormat="1" ht="37.9" customHeight="1">
      <c r="B183" s="33"/>
      <c r="C183" s="171" t="s">
        <v>389</v>
      </c>
      <c r="D183" s="171" t="s">
        <v>557</v>
      </c>
      <c r="E183" s="172" t="s">
        <v>2422</v>
      </c>
      <c r="F183" s="173" t="s">
        <v>2423</v>
      </c>
      <c r="G183" s="174" t="s">
        <v>509</v>
      </c>
      <c r="H183" s="175">
        <v>1</v>
      </c>
      <c r="I183" s="176"/>
      <c r="J183" s="177">
        <f>ROUND(I183*H183,2)</f>
        <v>0</v>
      </c>
      <c r="K183" s="173" t="s">
        <v>19</v>
      </c>
      <c r="L183" s="178"/>
      <c r="M183" s="179" t="s">
        <v>19</v>
      </c>
      <c r="N183" s="180" t="s">
        <v>40</v>
      </c>
      <c r="P183" s="141">
        <f>O183*H183</f>
        <v>0</v>
      </c>
      <c r="Q183" s="141">
        <v>7.9000000000000001E-2</v>
      </c>
      <c r="R183" s="141">
        <f>Q183*H183</f>
        <v>7.9000000000000001E-2</v>
      </c>
      <c r="S183" s="141">
        <v>0</v>
      </c>
      <c r="T183" s="142">
        <f>S183*H183</f>
        <v>0</v>
      </c>
      <c r="AR183" s="143" t="s">
        <v>423</v>
      </c>
      <c r="AT183" s="143" t="s">
        <v>557</v>
      </c>
      <c r="AU183" s="143" t="s">
        <v>78</v>
      </c>
      <c r="AY183" s="18" t="s">
        <v>184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76</v>
      </c>
      <c r="BK183" s="144">
        <f>ROUND(I183*H183,2)</f>
        <v>0</v>
      </c>
      <c r="BL183" s="18" t="s">
        <v>303</v>
      </c>
      <c r="BM183" s="143" t="s">
        <v>2424</v>
      </c>
    </row>
    <row r="184" spans="2:65" s="1" customFormat="1" ht="19.5">
      <c r="B184" s="33"/>
      <c r="D184" s="145" t="s">
        <v>193</v>
      </c>
      <c r="F184" s="146" t="s">
        <v>2425</v>
      </c>
      <c r="I184" s="147"/>
      <c r="L184" s="33"/>
      <c r="M184" s="148"/>
      <c r="T184" s="54"/>
      <c r="AT184" s="18" t="s">
        <v>193</v>
      </c>
      <c r="AU184" s="18" t="s">
        <v>78</v>
      </c>
    </row>
    <row r="185" spans="2:65" s="1" customFormat="1" ht="24.2" customHeight="1">
      <c r="B185" s="33"/>
      <c r="C185" s="132" t="s">
        <v>396</v>
      </c>
      <c r="D185" s="132" t="s">
        <v>186</v>
      </c>
      <c r="E185" s="133" t="s">
        <v>2426</v>
      </c>
      <c r="F185" s="134" t="s">
        <v>2427</v>
      </c>
      <c r="G185" s="135" t="s">
        <v>313</v>
      </c>
      <c r="H185" s="136">
        <v>7.9000000000000001E-2</v>
      </c>
      <c r="I185" s="137"/>
      <c r="J185" s="138">
        <f>ROUND(I185*H185,2)</f>
        <v>0</v>
      </c>
      <c r="K185" s="134" t="s">
        <v>190</v>
      </c>
      <c r="L185" s="33"/>
      <c r="M185" s="139" t="s">
        <v>19</v>
      </c>
      <c r="N185" s="140" t="s">
        <v>40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303</v>
      </c>
      <c r="AT185" s="143" t="s">
        <v>186</v>
      </c>
      <c r="AU185" s="143" t="s">
        <v>78</v>
      </c>
      <c r="AY185" s="18" t="s">
        <v>184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76</v>
      </c>
      <c r="BK185" s="144">
        <f>ROUND(I185*H185,2)</f>
        <v>0</v>
      </c>
      <c r="BL185" s="18" t="s">
        <v>303</v>
      </c>
      <c r="BM185" s="143" t="s">
        <v>2428</v>
      </c>
    </row>
    <row r="186" spans="2:65" s="1" customFormat="1" ht="29.25">
      <c r="B186" s="33"/>
      <c r="D186" s="145" t="s">
        <v>193</v>
      </c>
      <c r="F186" s="146" t="s">
        <v>2429</v>
      </c>
      <c r="I186" s="147"/>
      <c r="L186" s="33"/>
      <c r="M186" s="148"/>
      <c r="T186" s="54"/>
      <c r="AT186" s="18" t="s">
        <v>193</v>
      </c>
      <c r="AU186" s="18" t="s">
        <v>78</v>
      </c>
    </row>
    <row r="187" spans="2:65" s="1" customFormat="1">
      <c r="B187" s="33"/>
      <c r="D187" s="149" t="s">
        <v>195</v>
      </c>
      <c r="F187" s="150" t="s">
        <v>2430</v>
      </c>
      <c r="I187" s="147"/>
      <c r="L187" s="33"/>
      <c r="M187" s="148"/>
      <c r="T187" s="54"/>
      <c r="AT187" s="18" t="s">
        <v>195</v>
      </c>
      <c r="AU187" s="18" t="s">
        <v>78</v>
      </c>
    </row>
    <row r="188" spans="2:65" s="1" customFormat="1" ht="33" customHeight="1">
      <c r="B188" s="33"/>
      <c r="C188" s="132" t="s">
        <v>405</v>
      </c>
      <c r="D188" s="132" t="s">
        <v>186</v>
      </c>
      <c r="E188" s="133" t="s">
        <v>2431</v>
      </c>
      <c r="F188" s="134" t="s">
        <v>2432</v>
      </c>
      <c r="G188" s="135" t="s">
        <v>313</v>
      </c>
      <c r="H188" s="136">
        <v>0.187</v>
      </c>
      <c r="I188" s="137"/>
      <c r="J188" s="138">
        <f>ROUND(I188*H188,2)</f>
        <v>0</v>
      </c>
      <c r="K188" s="134" t="s">
        <v>190</v>
      </c>
      <c r="L188" s="33"/>
      <c r="M188" s="139" t="s">
        <v>19</v>
      </c>
      <c r="N188" s="140" t="s">
        <v>40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303</v>
      </c>
      <c r="AT188" s="143" t="s">
        <v>186</v>
      </c>
      <c r="AU188" s="143" t="s">
        <v>78</v>
      </c>
      <c r="AY188" s="18" t="s">
        <v>184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76</v>
      </c>
      <c r="BK188" s="144">
        <f>ROUND(I188*H188,2)</f>
        <v>0</v>
      </c>
      <c r="BL188" s="18" t="s">
        <v>303</v>
      </c>
      <c r="BM188" s="143" t="s">
        <v>2433</v>
      </c>
    </row>
    <row r="189" spans="2:65" s="1" customFormat="1" ht="29.25">
      <c r="B189" s="33"/>
      <c r="D189" s="145" t="s">
        <v>193</v>
      </c>
      <c r="F189" s="146" t="s">
        <v>2434</v>
      </c>
      <c r="I189" s="147"/>
      <c r="L189" s="33"/>
      <c r="M189" s="148"/>
      <c r="T189" s="54"/>
      <c r="AT189" s="18" t="s">
        <v>193</v>
      </c>
      <c r="AU189" s="18" t="s">
        <v>78</v>
      </c>
    </row>
    <row r="190" spans="2:65" s="1" customFormat="1">
      <c r="B190" s="33"/>
      <c r="D190" s="149" t="s">
        <v>195</v>
      </c>
      <c r="F190" s="150" t="s">
        <v>2435</v>
      </c>
      <c r="I190" s="147"/>
      <c r="L190" s="33"/>
      <c r="M190" s="148"/>
      <c r="T190" s="54"/>
      <c r="AT190" s="18" t="s">
        <v>195</v>
      </c>
      <c r="AU190" s="18" t="s">
        <v>78</v>
      </c>
    </row>
    <row r="191" spans="2:65" s="11" customFormat="1" ht="25.9" customHeight="1">
      <c r="B191" s="120"/>
      <c r="D191" s="121" t="s">
        <v>68</v>
      </c>
      <c r="E191" s="122" t="s">
        <v>2436</v>
      </c>
      <c r="F191" s="122" t="s">
        <v>2437</v>
      </c>
      <c r="I191" s="123"/>
      <c r="J191" s="124">
        <f>BK191</f>
        <v>0</v>
      </c>
      <c r="L191" s="120"/>
      <c r="M191" s="125"/>
      <c r="P191" s="126">
        <f>P192</f>
        <v>0</v>
      </c>
      <c r="R191" s="126">
        <f>R192</f>
        <v>0</v>
      </c>
      <c r="T191" s="127">
        <f>T192</f>
        <v>0</v>
      </c>
      <c r="AR191" s="121" t="s">
        <v>191</v>
      </c>
      <c r="AT191" s="128" t="s">
        <v>68</v>
      </c>
      <c r="AU191" s="128" t="s">
        <v>69</v>
      </c>
      <c r="AY191" s="121" t="s">
        <v>184</v>
      </c>
      <c r="BK191" s="129">
        <f>BK192</f>
        <v>0</v>
      </c>
    </row>
    <row r="192" spans="2:65" s="11" customFormat="1" ht="22.9" customHeight="1">
      <c r="B192" s="120"/>
      <c r="D192" s="121" t="s">
        <v>68</v>
      </c>
      <c r="E192" s="130" t="s">
        <v>2438</v>
      </c>
      <c r="F192" s="130" t="s">
        <v>2439</v>
      </c>
      <c r="I192" s="123"/>
      <c r="J192" s="131">
        <f>BK192</f>
        <v>0</v>
      </c>
      <c r="L192" s="120"/>
      <c r="M192" s="125"/>
      <c r="P192" s="126">
        <f>SUM(P193:P206)</f>
        <v>0</v>
      </c>
      <c r="R192" s="126">
        <f>SUM(R193:R206)</f>
        <v>0</v>
      </c>
      <c r="T192" s="127">
        <f>SUM(T193:T206)</f>
        <v>0</v>
      </c>
      <c r="AR192" s="121" t="s">
        <v>191</v>
      </c>
      <c r="AT192" s="128" t="s">
        <v>68</v>
      </c>
      <c r="AU192" s="128" t="s">
        <v>76</v>
      </c>
      <c r="AY192" s="121" t="s">
        <v>184</v>
      </c>
      <c r="BK192" s="129">
        <f>SUM(BK193:BK206)</f>
        <v>0</v>
      </c>
    </row>
    <row r="193" spans="2:65" s="1" customFormat="1" ht="24.2" customHeight="1">
      <c r="B193" s="33"/>
      <c r="C193" s="132" t="s">
        <v>414</v>
      </c>
      <c r="D193" s="132" t="s">
        <v>186</v>
      </c>
      <c r="E193" s="133" t="s">
        <v>2440</v>
      </c>
      <c r="F193" s="134" t="s">
        <v>2441</v>
      </c>
      <c r="G193" s="135" t="s">
        <v>509</v>
      </c>
      <c r="H193" s="136">
        <v>4</v>
      </c>
      <c r="I193" s="137"/>
      <c r="J193" s="138">
        <f>ROUND(I193*H193,2)</f>
        <v>0</v>
      </c>
      <c r="K193" s="134" t="s">
        <v>190</v>
      </c>
      <c r="L193" s="33"/>
      <c r="M193" s="139" t="s">
        <v>19</v>
      </c>
      <c r="N193" s="140" t="s">
        <v>40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303</v>
      </c>
      <c r="AT193" s="143" t="s">
        <v>186</v>
      </c>
      <c r="AU193" s="143" t="s">
        <v>78</v>
      </c>
      <c r="AY193" s="18" t="s">
        <v>184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76</v>
      </c>
      <c r="BK193" s="144">
        <f>ROUND(I193*H193,2)</f>
        <v>0</v>
      </c>
      <c r="BL193" s="18" t="s">
        <v>303</v>
      </c>
      <c r="BM193" s="143" t="s">
        <v>2442</v>
      </c>
    </row>
    <row r="194" spans="2:65" s="1" customFormat="1" ht="19.5">
      <c r="B194" s="33"/>
      <c r="D194" s="145" t="s">
        <v>193</v>
      </c>
      <c r="F194" s="146" t="s">
        <v>2443</v>
      </c>
      <c r="I194" s="147"/>
      <c r="L194" s="33"/>
      <c r="M194" s="148"/>
      <c r="T194" s="54"/>
      <c r="AT194" s="18" t="s">
        <v>193</v>
      </c>
      <c r="AU194" s="18" t="s">
        <v>78</v>
      </c>
    </row>
    <row r="195" spans="2:65" s="1" customFormat="1">
      <c r="B195" s="33"/>
      <c r="D195" s="149" t="s">
        <v>195</v>
      </c>
      <c r="F195" s="150" t="s">
        <v>2444</v>
      </c>
      <c r="I195" s="147"/>
      <c r="L195" s="33"/>
      <c r="M195" s="148"/>
      <c r="T195" s="54"/>
      <c r="AT195" s="18" t="s">
        <v>195</v>
      </c>
      <c r="AU195" s="18" t="s">
        <v>78</v>
      </c>
    </row>
    <row r="196" spans="2:65" s="1" customFormat="1" ht="16.5" customHeight="1">
      <c r="B196" s="33"/>
      <c r="C196" s="132" t="s">
        <v>423</v>
      </c>
      <c r="D196" s="132" t="s">
        <v>186</v>
      </c>
      <c r="E196" s="133" t="s">
        <v>2445</v>
      </c>
      <c r="F196" s="134" t="s">
        <v>2446</v>
      </c>
      <c r="G196" s="135" t="s">
        <v>2137</v>
      </c>
      <c r="H196" s="136">
        <v>1</v>
      </c>
      <c r="I196" s="137"/>
      <c r="J196" s="138">
        <f>ROUND(I196*H196,2)</f>
        <v>0</v>
      </c>
      <c r="K196" s="134" t="s">
        <v>19</v>
      </c>
      <c r="L196" s="33"/>
      <c r="M196" s="139" t="s">
        <v>19</v>
      </c>
      <c r="N196" s="140" t="s">
        <v>40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1197</v>
      </c>
      <c r="AT196" s="143" t="s">
        <v>186</v>
      </c>
      <c r="AU196" s="143" t="s">
        <v>78</v>
      </c>
      <c r="AY196" s="18" t="s">
        <v>184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76</v>
      </c>
      <c r="BK196" s="144">
        <f>ROUND(I196*H196,2)</f>
        <v>0</v>
      </c>
      <c r="BL196" s="18" t="s">
        <v>1197</v>
      </c>
      <c r="BM196" s="143" t="s">
        <v>2447</v>
      </c>
    </row>
    <row r="197" spans="2:65" s="1" customFormat="1">
      <c r="B197" s="33"/>
      <c r="D197" s="145" t="s">
        <v>193</v>
      </c>
      <c r="F197" s="146" t="s">
        <v>2446</v>
      </c>
      <c r="I197" s="147"/>
      <c r="L197" s="33"/>
      <c r="M197" s="148"/>
      <c r="T197" s="54"/>
      <c r="AT197" s="18" t="s">
        <v>193</v>
      </c>
      <c r="AU197" s="18" t="s">
        <v>78</v>
      </c>
    </row>
    <row r="198" spans="2:65" s="1" customFormat="1" ht="68.25">
      <c r="B198" s="33"/>
      <c r="D198" s="145" t="s">
        <v>561</v>
      </c>
      <c r="F198" s="181" t="s">
        <v>2448</v>
      </c>
      <c r="I198" s="147"/>
      <c r="L198" s="33"/>
      <c r="M198" s="148"/>
      <c r="T198" s="54"/>
      <c r="AT198" s="18" t="s">
        <v>561</v>
      </c>
      <c r="AU198" s="18" t="s">
        <v>78</v>
      </c>
    </row>
    <row r="199" spans="2:65" s="12" customFormat="1">
      <c r="B199" s="151"/>
      <c r="D199" s="145" t="s">
        <v>197</v>
      </c>
      <c r="E199" s="152" t="s">
        <v>19</v>
      </c>
      <c r="F199" s="153" t="s">
        <v>76</v>
      </c>
      <c r="H199" s="154">
        <v>1</v>
      </c>
      <c r="I199" s="155"/>
      <c r="L199" s="151"/>
      <c r="M199" s="156"/>
      <c r="T199" s="157"/>
      <c r="AT199" s="152" t="s">
        <v>197</v>
      </c>
      <c r="AU199" s="152" t="s">
        <v>78</v>
      </c>
      <c r="AV199" s="12" t="s">
        <v>78</v>
      </c>
      <c r="AW199" s="12" t="s">
        <v>31</v>
      </c>
      <c r="AX199" s="12" t="s">
        <v>76</v>
      </c>
      <c r="AY199" s="152" t="s">
        <v>184</v>
      </c>
    </row>
    <row r="200" spans="2:65" s="1" customFormat="1" ht="16.5" customHeight="1">
      <c r="B200" s="33"/>
      <c r="C200" s="132" t="s">
        <v>430</v>
      </c>
      <c r="D200" s="132" t="s">
        <v>186</v>
      </c>
      <c r="E200" s="133" t="s">
        <v>2449</v>
      </c>
      <c r="F200" s="134" t="s">
        <v>2450</v>
      </c>
      <c r="G200" s="135" t="s">
        <v>2137</v>
      </c>
      <c r="H200" s="136">
        <v>1</v>
      </c>
      <c r="I200" s="137"/>
      <c r="J200" s="138">
        <f>ROUND(I200*H200,2)</f>
        <v>0</v>
      </c>
      <c r="K200" s="134" t="s">
        <v>19</v>
      </c>
      <c r="L200" s="33"/>
      <c r="M200" s="139" t="s">
        <v>19</v>
      </c>
      <c r="N200" s="140" t="s">
        <v>40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1197</v>
      </c>
      <c r="AT200" s="143" t="s">
        <v>186</v>
      </c>
      <c r="AU200" s="143" t="s">
        <v>78</v>
      </c>
      <c r="AY200" s="18" t="s">
        <v>184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8" t="s">
        <v>76</v>
      </c>
      <c r="BK200" s="144">
        <f>ROUND(I200*H200,2)</f>
        <v>0</v>
      </c>
      <c r="BL200" s="18" t="s">
        <v>1197</v>
      </c>
      <c r="BM200" s="143" t="s">
        <v>2451</v>
      </c>
    </row>
    <row r="201" spans="2:65" s="1" customFormat="1">
      <c r="B201" s="33"/>
      <c r="D201" s="145" t="s">
        <v>193</v>
      </c>
      <c r="F201" s="146" t="s">
        <v>2450</v>
      </c>
      <c r="I201" s="147"/>
      <c r="L201" s="33"/>
      <c r="M201" s="148"/>
      <c r="T201" s="54"/>
      <c r="AT201" s="18" t="s">
        <v>193</v>
      </c>
      <c r="AU201" s="18" t="s">
        <v>78</v>
      </c>
    </row>
    <row r="202" spans="2:65" s="1" customFormat="1" ht="48.75">
      <c r="B202" s="33"/>
      <c r="D202" s="145" t="s">
        <v>561</v>
      </c>
      <c r="F202" s="181" t="s">
        <v>2452</v>
      </c>
      <c r="I202" s="147"/>
      <c r="L202" s="33"/>
      <c r="M202" s="148"/>
      <c r="T202" s="54"/>
      <c r="AT202" s="18" t="s">
        <v>561</v>
      </c>
      <c r="AU202" s="18" t="s">
        <v>78</v>
      </c>
    </row>
    <row r="203" spans="2:65" s="12" customFormat="1">
      <c r="B203" s="151"/>
      <c r="D203" s="145" t="s">
        <v>197</v>
      </c>
      <c r="E203" s="152" t="s">
        <v>19</v>
      </c>
      <c r="F203" s="153" t="s">
        <v>76</v>
      </c>
      <c r="H203" s="154">
        <v>1</v>
      </c>
      <c r="I203" s="155"/>
      <c r="L203" s="151"/>
      <c r="M203" s="156"/>
      <c r="T203" s="157"/>
      <c r="AT203" s="152" t="s">
        <v>197</v>
      </c>
      <c r="AU203" s="152" t="s">
        <v>78</v>
      </c>
      <c r="AV203" s="12" t="s">
        <v>78</v>
      </c>
      <c r="AW203" s="12" t="s">
        <v>31</v>
      </c>
      <c r="AX203" s="12" t="s">
        <v>76</v>
      </c>
      <c r="AY203" s="152" t="s">
        <v>184</v>
      </c>
    </row>
    <row r="204" spans="2:65" s="1" customFormat="1" ht="16.5" customHeight="1">
      <c r="B204" s="33"/>
      <c r="C204" s="132" t="s">
        <v>438</v>
      </c>
      <c r="D204" s="132" t="s">
        <v>186</v>
      </c>
      <c r="E204" s="133" t="s">
        <v>2453</v>
      </c>
      <c r="F204" s="134" t="s">
        <v>2454</v>
      </c>
      <c r="G204" s="135" t="s">
        <v>2137</v>
      </c>
      <c r="H204" s="136">
        <v>1</v>
      </c>
      <c r="I204" s="137"/>
      <c r="J204" s="138">
        <f>ROUND(I204*H204,2)</f>
        <v>0</v>
      </c>
      <c r="K204" s="134" t="s">
        <v>19</v>
      </c>
      <c r="L204" s="33"/>
      <c r="M204" s="139" t="s">
        <v>19</v>
      </c>
      <c r="N204" s="140" t="s">
        <v>40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1197</v>
      </c>
      <c r="AT204" s="143" t="s">
        <v>186</v>
      </c>
      <c r="AU204" s="143" t="s">
        <v>78</v>
      </c>
      <c r="AY204" s="18" t="s">
        <v>184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76</v>
      </c>
      <c r="BK204" s="144">
        <f>ROUND(I204*H204,2)</f>
        <v>0</v>
      </c>
      <c r="BL204" s="18" t="s">
        <v>1197</v>
      </c>
      <c r="BM204" s="143" t="s">
        <v>2455</v>
      </c>
    </row>
    <row r="205" spans="2:65" s="1" customFormat="1">
      <c r="B205" s="33"/>
      <c r="D205" s="145" t="s">
        <v>193</v>
      </c>
      <c r="F205" s="146" t="s">
        <v>2454</v>
      </c>
      <c r="I205" s="147"/>
      <c r="L205" s="33"/>
      <c r="M205" s="148"/>
      <c r="T205" s="54"/>
      <c r="AT205" s="18" t="s">
        <v>193</v>
      </c>
      <c r="AU205" s="18" t="s">
        <v>78</v>
      </c>
    </row>
    <row r="206" spans="2:65" s="12" customFormat="1">
      <c r="B206" s="151"/>
      <c r="D206" s="145" t="s">
        <v>197</v>
      </c>
      <c r="E206" s="152" t="s">
        <v>19</v>
      </c>
      <c r="F206" s="153" t="s">
        <v>76</v>
      </c>
      <c r="H206" s="154">
        <v>1</v>
      </c>
      <c r="I206" s="155"/>
      <c r="L206" s="151"/>
      <c r="M206" s="189"/>
      <c r="N206" s="190"/>
      <c r="O206" s="190"/>
      <c r="P206" s="190"/>
      <c r="Q206" s="190"/>
      <c r="R206" s="190"/>
      <c r="S206" s="190"/>
      <c r="T206" s="191"/>
      <c r="AT206" s="152" t="s">
        <v>197</v>
      </c>
      <c r="AU206" s="152" t="s">
        <v>78</v>
      </c>
      <c r="AV206" s="12" t="s">
        <v>78</v>
      </c>
      <c r="AW206" s="12" t="s">
        <v>31</v>
      </c>
      <c r="AX206" s="12" t="s">
        <v>76</v>
      </c>
      <c r="AY206" s="152" t="s">
        <v>184</v>
      </c>
    </row>
    <row r="207" spans="2:65" s="1" customFormat="1" ht="6.95" customHeight="1">
      <c r="B207" s="42"/>
      <c r="C207" s="43"/>
      <c r="D207" s="43"/>
      <c r="E207" s="43"/>
      <c r="F207" s="43"/>
      <c r="G207" s="43"/>
      <c r="H207" s="43"/>
      <c r="I207" s="43"/>
      <c r="J207" s="43"/>
      <c r="K207" s="43"/>
      <c r="L207" s="33"/>
    </row>
  </sheetData>
  <sheetProtection algorithmName="SHA-512" hashValue="TAUx6x+6/QBEsmqvK1uIVozS3rPDwAZRycx1097vj/CvF2XOcJ6PeUPvCSBG3K4Vz2leMw1mCVignQVvS23j2g==" saltValue="6uJrmD4uwgiyqqNbsYGlLLkOKbkGT4EHrUopVqZ0JXMWWPQXygocgdtAsMtTda6URifWJOwnVoQpDgN8zQ4OOA==" spinCount="100000" sheet="1" objects="1" scenarios="1" formatColumns="0" formatRows="0" autoFilter="0"/>
  <autoFilter ref="C88:K206" xr:uid="{00000000-0009-0000-0000-000005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 xr:uid="{00000000-0004-0000-0500-000000000000}"/>
    <hyperlink ref="F97" r:id="rId2" xr:uid="{00000000-0004-0000-0500-000001000000}"/>
    <hyperlink ref="F100" r:id="rId3" xr:uid="{00000000-0004-0000-0500-000002000000}"/>
    <hyperlink ref="F104" r:id="rId4" xr:uid="{00000000-0004-0000-0500-000003000000}"/>
    <hyperlink ref="F110" r:id="rId5" xr:uid="{00000000-0004-0000-0500-000004000000}"/>
    <hyperlink ref="F116" r:id="rId6" xr:uid="{00000000-0004-0000-0500-000005000000}"/>
    <hyperlink ref="F122" r:id="rId7" xr:uid="{00000000-0004-0000-0500-000006000000}"/>
    <hyperlink ref="F126" r:id="rId8" xr:uid="{00000000-0004-0000-0500-000007000000}"/>
    <hyperlink ref="F129" r:id="rId9" xr:uid="{00000000-0004-0000-0500-000008000000}"/>
    <hyperlink ref="F187" r:id="rId10" xr:uid="{00000000-0004-0000-0500-000009000000}"/>
    <hyperlink ref="F190" r:id="rId11" xr:uid="{00000000-0004-0000-0500-00000A000000}"/>
    <hyperlink ref="F195" r:id="rId12" xr:uid="{00000000-0004-0000-05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53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98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2456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ROUND(J96,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ROUND((SUM(BE96:BE536)),  2)</f>
        <v>0</v>
      </c>
      <c r="I35" s="94">
        <v>0.21</v>
      </c>
      <c r="J35" s="84">
        <f>ROUND(((SUM(BE96:BE536))*I35),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ROUND((SUM(BF96:BF536)),  2)</f>
        <v>0</v>
      </c>
      <c r="I36" s="94">
        <v>0.15</v>
      </c>
      <c r="J36" s="84">
        <f>ROUND(((SUM(BF96:BF536))*I36),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ROUND((SUM(BG96:BG536)),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ROUND((SUM(BH96:BH536)),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ROUND((SUM(BI96:BI536)),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D.2.2.a.6- - Elektroinstalace, hromosvod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J96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2457</v>
      </c>
      <c r="E64" s="106"/>
      <c r="F64" s="106"/>
      <c r="G64" s="106"/>
      <c r="H64" s="106"/>
      <c r="I64" s="106"/>
      <c r="J64" s="107">
        <f>J97</f>
        <v>0</v>
      </c>
      <c r="L64" s="104"/>
    </row>
    <row r="65" spans="2:12" s="9" customFormat="1" ht="19.899999999999999" customHeight="1">
      <c r="B65" s="108"/>
      <c r="D65" s="109" t="s">
        <v>151</v>
      </c>
      <c r="E65" s="110"/>
      <c r="F65" s="110"/>
      <c r="G65" s="110"/>
      <c r="H65" s="110"/>
      <c r="I65" s="110"/>
      <c r="J65" s="111">
        <f>J98</f>
        <v>0</v>
      </c>
      <c r="L65" s="108"/>
    </row>
    <row r="66" spans="2:12" s="9" customFormat="1" ht="14.85" customHeight="1">
      <c r="B66" s="108"/>
      <c r="D66" s="109" t="s">
        <v>1806</v>
      </c>
      <c r="E66" s="110"/>
      <c r="F66" s="110"/>
      <c r="G66" s="110"/>
      <c r="H66" s="110"/>
      <c r="I66" s="110"/>
      <c r="J66" s="111">
        <f>J99</f>
        <v>0</v>
      </c>
      <c r="L66" s="108"/>
    </row>
    <row r="67" spans="2:12" s="9" customFormat="1" ht="19.899999999999999" customHeight="1">
      <c r="B67" s="108"/>
      <c r="D67" s="109" t="s">
        <v>1807</v>
      </c>
      <c r="E67" s="110"/>
      <c r="F67" s="110"/>
      <c r="G67" s="110"/>
      <c r="H67" s="110"/>
      <c r="I67" s="110"/>
      <c r="J67" s="111">
        <f>J123</f>
        <v>0</v>
      </c>
      <c r="L67" s="108"/>
    </row>
    <row r="68" spans="2:12" s="8" customFormat="1" ht="24.95" customHeight="1">
      <c r="B68" s="104"/>
      <c r="D68" s="105" t="s">
        <v>1985</v>
      </c>
      <c r="E68" s="106"/>
      <c r="F68" s="106"/>
      <c r="G68" s="106"/>
      <c r="H68" s="106"/>
      <c r="I68" s="106"/>
      <c r="J68" s="107">
        <f>J134</f>
        <v>0</v>
      </c>
      <c r="L68" s="104"/>
    </row>
    <row r="69" spans="2:12" s="9" customFormat="1" ht="19.899999999999999" customHeight="1">
      <c r="B69" s="108"/>
      <c r="D69" s="109" t="s">
        <v>2458</v>
      </c>
      <c r="E69" s="110"/>
      <c r="F69" s="110"/>
      <c r="G69" s="110"/>
      <c r="H69" s="110"/>
      <c r="I69" s="110"/>
      <c r="J69" s="111">
        <f>J135</f>
        <v>0</v>
      </c>
      <c r="L69" s="108"/>
    </row>
    <row r="70" spans="2:12" s="9" customFormat="1" ht="19.899999999999999" customHeight="1">
      <c r="B70" s="108"/>
      <c r="D70" s="109" t="s">
        <v>2459</v>
      </c>
      <c r="E70" s="110"/>
      <c r="F70" s="110"/>
      <c r="G70" s="110"/>
      <c r="H70" s="110"/>
      <c r="I70" s="110"/>
      <c r="J70" s="111">
        <f>J148</f>
        <v>0</v>
      </c>
      <c r="L70" s="108"/>
    </row>
    <row r="71" spans="2:12" s="9" customFormat="1" ht="14.85" customHeight="1">
      <c r="B71" s="108"/>
      <c r="D71" s="109" t="s">
        <v>2460</v>
      </c>
      <c r="E71" s="110"/>
      <c r="F71" s="110"/>
      <c r="G71" s="110"/>
      <c r="H71" s="110"/>
      <c r="I71" s="110"/>
      <c r="J71" s="111">
        <f>J424</f>
        <v>0</v>
      </c>
      <c r="L71" s="108"/>
    </row>
    <row r="72" spans="2:12" s="9" customFormat="1" ht="14.85" customHeight="1">
      <c r="B72" s="108"/>
      <c r="D72" s="109" t="s">
        <v>2461</v>
      </c>
      <c r="E72" s="110"/>
      <c r="F72" s="110"/>
      <c r="G72" s="110"/>
      <c r="H72" s="110"/>
      <c r="I72" s="110"/>
      <c r="J72" s="111">
        <f>J456</f>
        <v>0</v>
      </c>
      <c r="L72" s="108"/>
    </row>
    <row r="73" spans="2:12" s="8" customFormat="1" ht="24.95" customHeight="1">
      <c r="B73" s="104"/>
      <c r="D73" s="105" t="s">
        <v>154</v>
      </c>
      <c r="E73" s="106"/>
      <c r="F73" s="106"/>
      <c r="G73" s="106"/>
      <c r="H73" s="106"/>
      <c r="I73" s="106"/>
      <c r="J73" s="107">
        <f>J504</f>
        <v>0</v>
      </c>
      <c r="L73" s="104"/>
    </row>
    <row r="74" spans="2:12" s="9" customFormat="1" ht="19.899999999999999" customHeight="1">
      <c r="B74" s="108"/>
      <c r="D74" s="109" t="s">
        <v>2462</v>
      </c>
      <c r="E74" s="110"/>
      <c r="F74" s="110"/>
      <c r="G74" s="110"/>
      <c r="H74" s="110"/>
      <c r="I74" s="110"/>
      <c r="J74" s="111">
        <f>J505</f>
        <v>0</v>
      </c>
      <c r="L74" s="108"/>
    </row>
    <row r="75" spans="2:12" s="1" customFormat="1" ht="21.75" customHeight="1">
      <c r="B75" s="33"/>
      <c r="L75" s="33"/>
    </row>
    <row r="76" spans="2:12" s="1" customFormat="1" ht="6.95" customHeight="1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3"/>
    </row>
    <row r="80" spans="2:12" s="1" customFormat="1" ht="6.95" customHeight="1">
      <c r="B80" s="44"/>
      <c r="C80" s="45"/>
      <c r="D80" s="45"/>
      <c r="E80" s="45"/>
      <c r="F80" s="45"/>
      <c r="G80" s="45"/>
      <c r="H80" s="45"/>
      <c r="I80" s="45"/>
      <c r="J80" s="45"/>
      <c r="K80" s="45"/>
      <c r="L80" s="33"/>
    </row>
    <row r="81" spans="2:63" s="1" customFormat="1" ht="24.95" customHeight="1">
      <c r="B81" s="33"/>
      <c r="C81" s="22" t="s">
        <v>169</v>
      </c>
      <c r="L81" s="33"/>
    </row>
    <row r="82" spans="2:63" s="1" customFormat="1" ht="6.95" customHeight="1">
      <c r="B82" s="33"/>
      <c r="L82" s="33"/>
    </row>
    <row r="83" spans="2:63" s="1" customFormat="1" ht="12" customHeight="1">
      <c r="B83" s="33"/>
      <c r="C83" s="28" t="s">
        <v>16</v>
      </c>
      <c r="L83" s="33"/>
    </row>
    <row r="84" spans="2:63" s="1" customFormat="1" ht="16.5" customHeight="1">
      <c r="B84" s="33"/>
      <c r="E84" s="323" t="str">
        <f>E7</f>
        <v>Parkovací hala HZS JPO Havlíčkův Brod</v>
      </c>
      <c r="F84" s="324"/>
      <c r="G84" s="324"/>
      <c r="H84" s="324"/>
      <c r="L84" s="33"/>
    </row>
    <row r="85" spans="2:63" ht="12" customHeight="1">
      <c r="B85" s="21"/>
      <c r="C85" s="28" t="s">
        <v>132</v>
      </c>
      <c r="L85" s="21"/>
    </row>
    <row r="86" spans="2:63" s="1" customFormat="1" ht="16.5" customHeight="1">
      <c r="B86" s="33"/>
      <c r="E86" s="323" t="s">
        <v>133</v>
      </c>
      <c r="F86" s="322"/>
      <c r="G86" s="322"/>
      <c r="H86" s="322"/>
      <c r="L86" s="33"/>
    </row>
    <row r="87" spans="2:63" s="1" customFormat="1" ht="12" customHeight="1">
      <c r="B87" s="33"/>
      <c r="C87" s="28" t="s">
        <v>134</v>
      </c>
      <c r="L87" s="33"/>
    </row>
    <row r="88" spans="2:63" s="1" customFormat="1" ht="16.5" customHeight="1">
      <c r="B88" s="33"/>
      <c r="E88" s="318" t="str">
        <f>E11</f>
        <v>D.2.2.a.6- - Elektroinstalace, hromosvod</v>
      </c>
      <c r="F88" s="322"/>
      <c r="G88" s="322"/>
      <c r="H88" s="322"/>
      <c r="L88" s="33"/>
    </row>
    <row r="89" spans="2:63" s="1" customFormat="1" ht="6.95" customHeight="1">
      <c r="B89" s="33"/>
      <c r="L89" s="33"/>
    </row>
    <row r="90" spans="2:63" s="1" customFormat="1" ht="12" customHeight="1">
      <c r="B90" s="33"/>
      <c r="C90" s="28" t="s">
        <v>21</v>
      </c>
      <c r="F90" s="26" t="str">
        <f>F14</f>
        <v xml:space="preserve"> </v>
      </c>
      <c r="I90" s="28" t="s">
        <v>23</v>
      </c>
      <c r="J90" s="50" t="str">
        <f>IF(J14="","",J14)</f>
        <v>11. 5. 2020</v>
      </c>
      <c r="L90" s="33"/>
    </row>
    <row r="91" spans="2:63" s="1" customFormat="1" ht="6.95" customHeight="1">
      <c r="B91" s="33"/>
      <c r="L91" s="33"/>
    </row>
    <row r="92" spans="2:63" s="1" customFormat="1" ht="15.2" customHeight="1">
      <c r="B92" s="33"/>
      <c r="C92" s="28" t="s">
        <v>25</v>
      </c>
      <c r="F92" s="26" t="str">
        <f>E17</f>
        <v xml:space="preserve"> </v>
      </c>
      <c r="I92" s="28" t="s">
        <v>30</v>
      </c>
      <c r="J92" s="31" t="str">
        <f>E23</f>
        <v xml:space="preserve"> </v>
      </c>
      <c r="L92" s="33"/>
    </row>
    <row r="93" spans="2:63" s="1" customFormat="1" ht="15.2" customHeight="1">
      <c r="B93" s="33"/>
      <c r="C93" s="28" t="s">
        <v>28</v>
      </c>
      <c r="F93" s="26" t="str">
        <f>IF(E20="","",E20)</f>
        <v>Vyplň údaj</v>
      </c>
      <c r="I93" s="28" t="s">
        <v>32</v>
      </c>
      <c r="J93" s="31" t="str">
        <f>E26</f>
        <v xml:space="preserve"> </v>
      </c>
      <c r="L93" s="33"/>
    </row>
    <row r="94" spans="2:63" s="1" customFormat="1" ht="10.35" customHeight="1">
      <c r="B94" s="33"/>
      <c r="L94" s="33"/>
    </row>
    <row r="95" spans="2:63" s="10" customFormat="1" ht="29.25" customHeight="1">
      <c r="B95" s="112"/>
      <c r="C95" s="113" t="s">
        <v>170</v>
      </c>
      <c r="D95" s="114" t="s">
        <v>54</v>
      </c>
      <c r="E95" s="114" t="s">
        <v>50</v>
      </c>
      <c r="F95" s="114" t="s">
        <v>51</v>
      </c>
      <c r="G95" s="114" t="s">
        <v>171</v>
      </c>
      <c r="H95" s="114" t="s">
        <v>172</v>
      </c>
      <c r="I95" s="114" t="s">
        <v>173</v>
      </c>
      <c r="J95" s="114" t="s">
        <v>138</v>
      </c>
      <c r="K95" s="115" t="s">
        <v>174</v>
      </c>
      <c r="L95" s="112"/>
      <c r="M95" s="57" t="s">
        <v>19</v>
      </c>
      <c r="N95" s="58" t="s">
        <v>39</v>
      </c>
      <c r="O95" s="58" t="s">
        <v>175</v>
      </c>
      <c r="P95" s="58" t="s">
        <v>176</v>
      </c>
      <c r="Q95" s="58" t="s">
        <v>177</v>
      </c>
      <c r="R95" s="58" t="s">
        <v>178</v>
      </c>
      <c r="S95" s="58" t="s">
        <v>179</v>
      </c>
      <c r="T95" s="59" t="s">
        <v>180</v>
      </c>
    </row>
    <row r="96" spans="2:63" s="1" customFormat="1" ht="22.9" customHeight="1">
      <c r="B96" s="33"/>
      <c r="C96" s="62" t="s">
        <v>181</v>
      </c>
      <c r="J96" s="116">
        <f>BK96</f>
        <v>0</v>
      </c>
      <c r="L96" s="33"/>
      <c r="M96" s="60"/>
      <c r="N96" s="51"/>
      <c r="O96" s="51"/>
      <c r="P96" s="117">
        <f>P97+P134+P504</f>
        <v>0</v>
      </c>
      <c r="Q96" s="51"/>
      <c r="R96" s="117">
        <f>R97+R134+R504</f>
        <v>38.090685000000001</v>
      </c>
      <c r="S96" s="51"/>
      <c r="T96" s="118">
        <f>T97+T134+T504</f>
        <v>0.65800000000000003</v>
      </c>
      <c r="AT96" s="18" t="s">
        <v>68</v>
      </c>
      <c r="AU96" s="18" t="s">
        <v>139</v>
      </c>
      <c r="BK96" s="119">
        <f>BK97+BK134+BK504</f>
        <v>0</v>
      </c>
    </row>
    <row r="97" spans="2:65" s="11" customFormat="1" ht="25.9" customHeight="1">
      <c r="B97" s="120"/>
      <c r="D97" s="121" t="s">
        <v>68</v>
      </c>
      <c r="E97" s="122" t="s">
        <v>182</v>
      </c>
      <c r="F97" s="122" t="s">
        <v>182</v>
      </c>
      <c r="I97" s="123"/>
      <c r="J97" s="124">
        <f>BK97</f>
        <v>0</v>
      </c>
      <c r="L97" s="120"/>
      <c r="M97" s="125"/>
      <c r="P97" s="126">
        <f>P98+P123</f>
        <v>0</v>
      </c>
      <c r="R97" s="126">
        <f>R98+R123</f>
        <v>0.30153999999999997</v>
      </c>
      <c r="T97" s="127">
        <f>T98+T123</f>
        <v>0.65800000000000003</v>
      </c>
      <c r="AR97" s="121" t="s">
        <v>76</v>
      </c>
      <c r="AT97" s="128" t="s">
        <v>68</v>
      </c>
      <c r="AU97" s="128" t="s">
        <v>69</v>
      </c>
      <c r="AY97" s="121" t="s">
        <v>184</v>
      </c>
      <c r="BK97" s="129">
        <f>BK98+BK123</f>
        <v>0</v>
      </c>
    </row>
    <row r="98" spans="2:65" s="11" customFormat="1" ht="22.9" customHeight="1">
      <c r="B98" s="120"/>
      <c r="D98" s="121" t="s">
        <v>68</v>
      </c>
      <c r="E98" s="130" t="s">
        <v>247</v>
      </c>
      <c r="F98" s="130" t="s">
        <v>1180</v>
      </c>
      <c r="I98" s="123"/>
      <c r="J98" s="131">
        <f>BK98</f>
        <v>0</v>
      </c>
      <c r="L98" s="120"/>
      <c r="M98" s="125"/>
      <c r="P98" s="126">
        <f>P99</f>
        <v>0</v>
      </c>
      <c r="R98" s="126">
        <f>R99</f>
        <v>0.30153999999999997</v>
      </c>
      <c r="T98" s="127">
        <f>T99</f>
        <v>0.65800000000000003</v>
      </c>
      <c r="AR98" s="121" t="s">
        <v>76</v>
      </c>
      <c r="AT98" s="128" t="s">
        <v>68</v>
      </c>
      <c r="AU98" s="128" t="s">
        <v>76</v>
      </c>
      <c r="AY98" s="121" t="s">
        <v>184</v>
      </c>
      <c r="BK98" s="129">
        <f>BK99</f>
        <v>0</v>
      </c>
    </row>
    <row r="99" spans="2:65" s="11" customFormat="1" ht="20.85" customHeight="1">
      <c r="B99" s="120"/>
      <c r="D99" s="121" t="s">
        <v>68</v>
      </c>
      <c r="E99" s="130" t="s">
        <v>967</v>
      </c>
      <c r="F99" s="130" t="s">
        <v>1952</v>
      </c>
      <c r="I99" s="123"/>
      <c r="J99" s="131">
        <f>BK99</f>
        <v>0</v>
      </c>
      <c r="L99" s="120"/>
      <c r="M99" s="125"/>
      <c r="P99" s="126">
        <f>SUM(P100:P122)</f>
        <v>0</v>
      </c>
      <c r="R99" s="126">
        <f>SUM(R100:R122)</f>
        <v>0.30153999999999997</v>
      </c>
      <c r="T99" s="127">
        <f>SUM(T100:T122)</f>
        <v>0.65800000000000003</v>
      </c>
      <c r="AR99" s="121" t="s">
        <v>76</v>
      </c>
      <c r="AT99" s="128" t="s">
        <v>68</v>
      </c>
      <c r="AU99" s="128" t="s">
        <v>78</v>
      </c>
      <c r="AY99" s="121" t="s">
        <v>184</v>
      </c>
      <c r="BK99" s="129">
        <f>SUM(BK100:BK122)</f>
        <v>0</v>
      </c>
    </row>
    <row r="100" spans="2:65" s="1" customFormat="1" ht="24.2" customHeight="1">
      <c r="B100" s="33"/>
      <c r="C100" s="132" t="s">
        <v>76</v>
      </c>
      <c r="D100" s="132" t="s">
        <v>186</v>
      </c>
      <c r="E100" s="133" t="s">
        <v>2463</v>
      </c>
      <c r="F100" s="134" t="s">
        <v>2464</v>
      </c>
      <c r="G100" s="135" t="s">
        <v>345</v>
      </c>
      <c r="H100" s="136">
        <v>50</v>
      </c>
      <c r="I100" s="137"/>
      <c r="J100" s="138">
        <f>ROUND(I100*H100,2)</f>
        <v>0</v>
      </c>
      <c r="K100" s="134" t="s">
        <v>19</v>
      </c>
      <c r="L100" s="33"/>
      <c r="M100" s="139" t="s">
        <v>19</v>
      </c>
      <c r="N100" s="140" t="s">
        <v>40</v>
      </c>
      <c r="P100" s="141">
        <f>O100*H100</f>
        <v>0</v>
      </c>
      <c r="Q100" s="141">
        <v>6.0000000000000001E-3</v>
      </c>
      <c r="R100" s="141">
        <f>Q100*H100</f>
        <v>0.3</v>
      </c>
      <c r="S100" s="141">
        <v>4.0000000000000001E-3</v>
      </c>
      <c r="T100" s="142">
        <f>S100*H100</f>
        <v>0.2</v>
      </c>
      <c r="AR100" s="143" t="s">
        <v>191</v>
      </c>
      <c r="AT100" s="143" t="s">
        <v>186</v>
      </c>
      <c r="AU100" s="143" t="s">
        <v>206</v>
      </c>
      <c r="AY100" s="18" t="s">
        <v>184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76</v>
      </c>
      <c r="BK100" s="144">
        <f>ROUND(I100*H100,2)</f>
        <v>0</v>
      </c>
      <c r="BL100" s="18" t="s">
        <v>191</v>
      </c>
      <c r="BM100" s="143" t="s">
        <v>2465</v>
      </c>
    </row>
    <row r="101" spans="2:65" s="1" customFormat="1" ht="19.5">
      <c r="B101" s="33"/>
      <c r="D101" s="145" t="s">
        <v>193</v>
      </c>
      <c r="F101" s="146" t="s">
        <v>2464</v>
      </c>
      <c r="I101" s="147"/>
      <c r="L101" s="33"/>
      <c r="M101" s="148"/>
      <c r="T101" s="54"/>
      <c r="AT101" s="18" t="s">
        <v>193</v>
      </c>
      <c r="AU101" s="18" t="s">
        <v>206</v>
      </c>
    </row>
    <row r="102" spans="2:65" s="12" customFormat="1">
      <c r="B102" s="151"/>
      <c r="D102" s="145" t="s">
        <v>197</v>
      </c>
      <c r="E102" s="152" t="s">
        <v>19</v>
      </c>
      <c r="F102" s="153" t="s">
        <v>563</v>
      </c>
      <c r="H102" s="154">
        <v>50</v>
      </c>
      <c r="I102" s="155"/>
      <c r="L102" s="151"/>
      <c r="M102" s="156"/>
      <c r="T102" s="157"/>
      <c r="AT102" s="152" t="s">
        <v>197</v>
      </c>
      <c r="AU102" s="152" t="s">
        <v>206</v>
      </c>
      <c r="AV102" s="12" t="s">
        <v>78</v>
      </c>
      <c r="AW102" s="12" t="s">
        <v>31</v>
      </c>
      <c r="AX102" s="12" t="s">
        <v>76</v>
      </c>
      <c r="AY102" s="152" t="s">
        <v>184</v>
      </c>
    </row>
    <row r="103" spans="2:65" s="1" customFormat="1" ht="24.2" customHeight="1">
      <c r="B103" s="33"/>
      <c r="C103" s="132" t="s">
        <v>78</v>
      </c>
      <c r="D103" s="132" t="s">
        <v>186</v>
      </c>
      <c r="E103" s="133" t="s">
        <v>2466</v>
      </c>
      <c r="F103" s="134" t="s">
        <v>2467</v>
      </c>
      <c r="G103" s="135" t="s">
        <v>509</v>
      </c>
      <c r="H103" s="136">
        <v>1</v>
      </c>
      <c r="I103" s="137"/>
      <c r="J103" s="138">
        <f>ROUND(I103*H103,2)</f>
        <v>0</v>
      </c>
      <c r="K103" s="134" t="s">
        <v>190</v>
      </c>
      <c r="L103" s="33"/>
      <c r="M103" s="139" t="s">
        <v>19</v>
      </c>
      <c r="N103" s="140" t="s">
        <v>40</v>
      </c>
      <c r="P103" s="141">
        <f>O103*H103</f>
        <v>0</v>
      </c>
      <c r="Q103" s="141">
        <v>0</v>
      </c>
      <c r="R103" s="141">
        <f>Q103*H103</f>
        <v>0</v>
      </c>
      <c r="S103" s="141">
        <v>0.06</v>
      </c>
      <c r="T103" s="142">
        <f>S103*H103</f>
        <v>0.06</v>
      </c>
      <c r="AR103" s="143" t="s">
        <v>191</v>
      </c>
      <c r="AT103" s="143" t="s">
        <v>186</v>
      </c>
      <c r="AU103" s="143" t="s">
        <v>206</v>
      </c>
      <c r="AY103" s="18" t="s">
        <v>184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76</v>
      </c>
      <c r="BK103" s="144">
        <f>ROUND(I103*H103,2)</f>
        <v>0</v>
      </c>
      <c r="BL103" s="18" t="s">
        <v>191</v>
      </c>
      <c r="BM103" s="143" t="s">
        <v>2468</v>
      </c>
    </row>
    <row r="104" spans="2:65" s="1" customFormat="1" ht="19.5">
      <c r="B104" s="33"/>
      <c r="D104" s="145" t="s">
        <v>193</v>
      </c>
      <c r="F104" s="146" t="s">
        <v>2469</v>
      </c>
      <c r="I104" s="147"/>
      <c r="L104" s="33"/>
      <c r="M104" s="148"/>
      <c r="T104" s="54"/>
      <c r="AT104" s="18" t="s">
        <v>193</v>
      </c>
      <c r="AU104" s="18" t="s">
        <v>206</v>
      </c>
    </row>
    <row r="105" spans="2:65" s="1" customFormat="1">
      <c r="B105" s="33"/>
      <c r="D105" s="149" t="s">
        <v>195</v>
      </c>
      <c r="F105" s="150" t="s">
        <v>2470</v>
      </c>
      <c r="I105" s="147"/>
      <c r="L105" s="33"/>
      <c r="M105" s="148"/>
      <c r="T105" s="54"/>
      <c r="AT105" s="18" t="s">
        <v>195</v>
      </c>
      <c r="AU105" s="18" t="s">
        <v>206</v>
      </c>
    </row>
    <row r="106" spans="2:65" s="12" customFormat="1">
      <c r="B106" s="151"/>
      <c r="D106" s="145" t="s">
        <v>197</v>
      </c>
      <c r="E106" s="152" t="s">
        <v>19</v>
      </c>
      <c r="F106" s="153" t="s">
        <v>76</v>
      </c>
      <c r="H106" s="154">
        <v>1</v>
      </c>
      <c r="I106" s="155"/>
      <c r="L106" s="151"/>
      <c r="M106" s="156"/>
      <c r="T106" s="157"/>
      <c r="AT106" s="152" t="s">
        <v>197</v>
      </c>
      <c r="AU106" s="152" t="s">
        <v>206</v>
      </c>
      <c r="AV106" s="12" t="s">
        <v>78</v>
      </c>
      <c r="AW106" s="12" t="s">
        <v>31</v>
      </c>
      <c r="AX106" s="12" t="s">
        <v>76</v>
      </c>
      <c r="AY106" s="152" t="s">
        <v>184</v>
      </c>
    </row>
    <row r="107" spans="2:65" s="1" customFormat="1" ht="24.2" customHeight="1">
      <c r="B107" s="33"/>
      <c r="C107" s="132" t="s">
        <v>206</v>
      </c>
      <c r="D107" s="132" t="s">
        <v>186</v>
      </c>
      <c r="E107" s="133" t="s">
        <v>2471</v>
      </c>
      <c r="F107" s="134" t="s">
        <v>2472</v>
      </c>
      <c r="G107" s="135" t="s">
        <v>509</v>
      </c>
      <c r="H107" s="136">
        <v>20</v>
      </c>
      <c r="I107" s="137"/>
      <c r="J107" s="138">
        <f>ROUND(I107*H107,2)</f>
        <v>0</v>
      </c>
      <c r="K107" s="134" t="s">
        <v>190</v>
      </c>
      <c r="L107" s="33"/>
      <c r="M107" s="139" t="s">
        <v>19</v>
      </c>
      <c r="N107" s="140" t="s">
        <v>40</v>
      </c>
      <c r="P107" s="141">
        <f>O107*H107</f>
        <v>0</v>
      </c>
      <c r="Q107" s="141">
        <v>0</v>
      </c>
      <c r="R107" s="141">
        <f>Q107*H107</f>
        <v>0</v>
      </c>
      <c r="S107" s="141">
        <v>1E-3</v>
      </c>
      <c r="T107" s="142">
        <f>S107*H107</f>
        <v>0.02</v>
      </c>
      <c r="AR107" s="143" t="s">
        <v>191</v>
      </c>
      <c r="AT107" s="143" t="s">
        <v>186</v>
      </c>
      <c r="AU107" s="143" t="s">
        <v>206</v>
      </c>
      <c r="AY107" s="18" t="s">
        <v>184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76</v>
      </c>
      <c r="BK107" s="144">
        <f>ROUND(I107*H107,2)</f>
        <v>0</v>
      </c>
      <c r="BL107" s="18" t="s">
        <v>191</v>
      </c>
      <c r="BM107" s="143" t="s">
        <v>2473</v>
      </c>
    </row>
    <row r="108" spans="2:65" s="1" customFormat="1" ht="19.5">
      <c r="B108" s="33"/>
      <c r="D108" s="145" t="s">
        <v>193</v>
      </c>
      <c r="F108" s="146" t="s">
        <v>2474</v>
      </c>
      <c r="I108" s="147"/>
      <c r="L108" s="33"/>
      <c r="M108" s="148"/>
      <c r="T108" s="54"/>
      <c r="AT108" s="18" t="s">
        <v>193</v>
      </c>
      <c r="AU108" s="18" t="s">
        <v>206</v>
      </c>
    </row>
    <row r="109" spans="2:65" s="1" customFormat="1">
      <c r="B109" s="33"/>
      <c r="D109" s="149" t="s">
        <v>195</v>
      </c>
      <c r="F109" s="150" t="s">
        <v>2475</v>
      </c>
      <c r="I109" s="147"/>
      <c r="L109" s="33"/>
      <c r="M109" s="148"/>
      <c r="T109" s="54"/>
      <c r="AT109" s="18" t="s">
        <v>195</v>
      </c>
      <c r="AU109" s="18" t="s">
        <v>206</v>
      </c>
    </row>
    <row r="110" spans="2:65" s="12" customFormat="1">
      <c r="B110" s="151"/>
      <c r="D110" s="145" t="s">
        <v>197</v>
      </c>
      <c r="E110" s="152" t="s">
        <v>19</v>
      </c>
      <c r="F110" s="153" t="s">
        <v>2476</v>
      </c>
      <c r="H110" s="154">
        <v>20</v>
      </c>
      <c r="I110" s="155"/>
      <c r="L110" s="151"/>
      <c r="M110" s="156"/>
      <c r="T110" s="157"/>
      <c r="AT110" s="152" t="s">
        <v>197</v>
      </c>
      <c r="AU110" s="152" t="s">
        <v>206</v>
      </c>
      <c r="AV110" s="12" t="s">
        <v>78</v>
      </c>
      <c r="AW110" s="12" t="s">
        <v>31</v>
      </c>
      <c r="AX110" s="12" t="s">
        <v>76</v>
      </c>
      <c r="AY110" s="152" t="s">
        <v>184</v>
      </c>
    </row>
    <row r="111" spans="2:65" s="1" customFormat="1" ht="33" customHeight="1">
      <c r="B111" s="33"/>
      <c r="C111" s="132" t="s">
        <v>191</v>
      </c>
      <c r="D111" s="132" t="s">
        <v>186</v>
      </c>
      <c r="E111" s="133" t="s">
        <v>2477</v>
      </c>
      <c r="F111" s="134" t="s">
        <v>2478</v>
      </c>
      <c r="G111" s="135" t="s">
        <v>509</v>
      </c>
      <c r="H111" s="136">
        <v>4</v>
      </c>
      <c r="I111" s="137"/>
      <c r="J111" s="138">
        <f>ROUND(I111*H111,2)</f>
        <v>0</v>
      </c>
      <c r="K111" s="134" t="s">
        <v>190</v>
      </c>
      <c r="L111" s="33"/>
      <c r="M111" s="139" t="s">
        <v>19</v>
      </c>
      <c r="N111" s="140" t="s">
        <v>40</v>
      </c>
      <c r="P111" s="141">
        <f>O111*H111</f>
        <v>0</v>
      </c>
      <c r="Q111" s="141">
        <v>0</v>
      </c>
      <c r="R111" s="141">
        <f>Q111*H111</f>
        <v>0</v>
      </c>
      <c r="S111" s="141">
        <v>2E-3</v>
      </c>
      <c r="T111" s="142">
        <f>S111*H111</f>
        <v>8.0000000000000002E-3</v>
      </c>
      <c r="AR111" s="143" t="s">
        <v>191</v>
      </c>
      <c r="AT111" s="143" t="s">
        <v>186</v>
      </c>
      <c r="AU111" s="143" t="s">
        <v>206</v>
      </c>
      <c r="AY111" s="18" t="s">
        <v>184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76</v>
      </c>
      <c r="BK111" s="144">
        <f>ROUND(I111*H111,2)</f>
        <v>0</v>
      </c>
      <c r="BL111" s="18" t="s">
        <v>191</v>
      </c>
      <c r="BM111" s="143" t="s">
        <v>2479</v>
      </c>
    </row>
    <row r="112" spans="2:65" s="1" customFormat="1" ht="19.5">
      <c r="B112" s="33"/>
      <c r="D112" s="145" t="s">
        <v>193</v>
      </c>
      <c r="F112" s="146" t="s">
        <v>2480</v>
      </c>
      <c r="I112" s="147"/>
      <c r="L112" s="33"/>
      <c r="M112" s="148"/>
      <c r="T112" s="54"/>
      <c r="AT112" s="18" t="s">
        <v>193</v>
      </c>
      <c r="AU112" s="18" t="s">
        <v>206</v>
      </c>
    </row>
    <row r="113" spans="2:65" s="1" customFormat="1">
      <c r="B113" s="33"/>
      <c r="D113" s="149" t="s">
        <v>195</v>
      </c>
      <c r="F113" s="150" t="s">
        <v>2481</v>
      </c>
      <c r="I113" s="147"/>
      <c r="L113" s="33"/>
      <c r="M113" s="148"/>
      <c r="T113" s="54"/>
      <c r="AT113" s="18" t="s">
        <v>195</v>
      </c>
      <c r="AU113" s="18" t="s">
        <v>206</v>
      </c>
    </row>
    <row r="114" spans="2:65" s="12" customFormat="1">
      <c r="B114" s="151"/>
      <c r="D114" s="145" t="s">
        <v>197</v>
      </c>
      <c r="E114" s="152" t="s">
        <v>19</v>
      </c>
      <c r="F114" s="153" t="s">
        <v>2482</v>
      </c>
      <c r="H114" s="154">
        <v>4</v>
      </c>
      <c r="I114" s="155"/>
      <c r="L114" s="151"/>
      <c r="M114" s="156"/>
      <c r="T114" s="157"/>
      <c r="AT114" s="152" t="s">
        <v>197</v>
      </c>
      <c r="AU114" s="152" t="s">
        <v>206</v>
      </c>
      <c r="AV114" s="12" t="s">
        <v>78</v>
      </c>
      <c r="AW114" s="12" t="s">
        <v>31</v>
      </c>
      <c r="AX114" s="12" t="s">
        <v>76</v>
      </c>
      <c r="AY114" s="152" t="s">
        <v>184</v>
      </c>
    </row>
    <row r="115" spans="2:65" s="1" customFormat="1" ht="24.2" customHeight="1">
      <c r="B115" s="33"/>
      <c r="C115" s="132" t="s">
        <v>218</v>
      </c>
      <c r="D115" s="132" t="s">
        <v>186</v>
      </c>
      <c r="E115" s="133" t="s">
        <v>2483</v>
      </c>
      <c r="F115" s="134" t="s">
        <v>2484</v>
      </c>
      <c r="G115" s="135" t="s">
        <v>328</v>
      </c>
      <c r="H115" s="136">
        <v>12</v>
      </c>
      <c r="I115" s="137"/>
      <c r="J115" s="138">
        <f>ROUND(I115*H115,2)</f>
        <v>0</v>
      </c>
      <c r="K115" s="134" t="s">
        <v>190</v>
      </c>
      <c r="L115" s="33"/>
      <c r="M115" s="139" t="s">
        <v>19</v>
      </c>
      <c r="N115" s="140" t="s">
        <v>40</v>
      </c>
      <c r="P115" s="141">
        <f>O115*H115</f>
        <v>0</v>
      </c>
      <c r="Q115" s="141">
        <v>0</v>
      </c>
      <c r="R115" s="141">
        <f>Q115*H115</f>
        <v>0</v>
      </c>
      <c r="S115" s="141">
        <v>1.7999999999999999E-2</v>
      </c>
      <c r="T115" s="142">
        <f>S115*H115</f>
        <v>0.21599999999999997</v>
      </c>
      <c r="AR115" s="143" t="s">
        <v>191</v>
      </c>
      <c r="AT115" s="143" t="s">
        <v>186</v>
      </c>
      <c r="AU115" s="143" t="s">
        <v>206</v>
      </c>
      <c r="AY115" s="18" t="s">
        <v>184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76</v>
      </c>
      <c r="BK115" s="144">
        <f>ROUND(I115*H115,2)</f>
        <v>0</v>
      </c>
      <c r="BL115" s="18" t="s">
        <v>191</v>
      </c>
      <c r="BM115" s="143" t="s">
        <v>2485</v>
      </c>
    </row>
    <row r="116" spans="2:65" s="1" customFormat="1" ht="19.5">
      <c r="B116" s="33"/>
      <c r="D116" s="145" t="s">
        <v>193</v>
      </c>
      <c r="F116" s="146" t="s">
        <v>2486</v>
      </c>
      <c r="I116" s="147"/>
      <c r="L116" s="33"/>
      <c r="M116" s="148"/>
      <c r="T116" s="54"/>
      <c r="AT116" s="18" t="s">
        <v>193</v>
      </c>
      <c r="AU116" s="18" t="s">
        <v>206</v>
      </c>
    </row>
    <row r="117" spans="2:65" s="1" customFormat="1">
      <c r="B117" s="33"/>
      <c r="D117" s="149" t="s">
        <v>195</v>
      </c>
      <c r="F117" s="150" t="s">
        <v>2487</v>
      </c>
      <c r="I117" s="147"/>
      <c r="L117" s="33"/>
      <c r="M117" s="148"/>
      <c r="T117" s="54"/>
      <c r="AT117" s="18" t="s">
        <v>195</v>
      </c>
      <c r="AU117" s="18" t="s">
        <v>206</v>
      </c>
    </row>
    <row r="118" spans="2:65" s="12" customFormat="1">
      <c r="B118" s="151"/>
      <c r="D118" s="145" t="s">
        <v>197</v>
      </c>
      <c r="E118" s="152" t="s">
        <v>19</v>
      </c>
      <c r="F118" s="153" t="s">
        <v>2488</v>
      </c>
      <c r="H118" s="154">
        <v>12</v>
      </c>
      <c r="I118" s="155"/>
      <c r="L118" s="151"/>
      <c r="M118" s="156"/>
      <c r="T118" s="157"/>
      <c r="AT118" s="152" t="s">
        <v>197</v>
      </c>
      <c r="AU118" s="152" t="s">
        <v>206</v>
      </c>
      <c r="AV118" s="12" t="s">
        <v>78</v>
      </c>
      <c r="AW118" s="12" t="s">
        <v>31</v>
      </c>
      <c r="AX118" s="12" t="s">
        <v>76</v>
      </c>
      <c r="AY118" s="152" t="s">
        <v>184</v>
      </c>
    </row>
    <row r="119" spans="2:65" s="1" customFormat="1" ht="21.75" customHeight="1">
      <c r="B119" s="33"/>
      <c r="C119" s="132" t="s">
        <v>225</v>
      </c>
      <c r="D119" s="132" t="s">
        <v>186</v>
      </c>
      <c r="E119" s="133" t="s">
        <v>2489</v>
      </c>
      <c r="F119" s="134" t="s">
        <v>2490</v>
      </c>
      <c r="G119" s="135" t="s">
        <v>328</v>
      </c>
      <c r="H119" s="136">
        <v>77</v>
      </c>
      <c r="I119" s="137"/>
      <c r="J119" s="138">
        <f>ROUND(I119*H119,2)</f>
        <v>0</v>
      </c>
      <c r="K119" s="134" t="s">
        <v>190</v>
      </c>
      <c r="L119" s="33"/>
      <c r="M119" s="139" t="s">
        <v>19</v>
      </c>
      <c r="N119" s="140" t="s">
        <v>40</v>
      </c>
      <c r="P119" s="141">
        <f>O119*H119</f>
        <v>0</v>
      </c>
      <c r="Q119" s="141">
        <v>2.0000000000000002E-5</v>
      </c>
      <c r="R119" s="141">
        <f>Q119*H119</f>
        <v>1.5400000000000001E-3</v>
      </c>
      <c r="S119" s="141">
        <v>2E-3</v>
      </c>
      <c r="T119" s="142">
        <f>S119*H119</f>
        <v>0.154</v>
      </c>
      <c r="AR119" s="143" t="s">
        <v>191</v>
      </c>
      <c r="AT119" s="143" t="s">
        <v>186</v>
      </c>
      <c r="AU119" s="143" t="s">
        <v>206</v>
      </c>
      <c r="AY119" s="18" t="s">
        <v>184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76</v>
      </c>
      <c r="BK119" s="144">
        <f>ROUND(I119*H119,2)</f>
        <v>0</v>
      </c>
      <c r="BL119" s="18" t="s">
        <v>191</v>
      </c>
      <c r="BM119" s="143" t="s">
        <v>2491</v>
      </c>
    </row>
    <row r="120" spans="2:65" s="1" customFormat="1" ht="19.5">
      <c r="B120" s="33"/>
      <c r="D120" s="145" t="s">
        <v>193</v>
      </c>
      <c r="F120" s="146" t="s">
        <v>2492</v>
      </c>
      <c r="I120" s="147"/>
      <c r="L120" s="33"/>
      <c r="M120" s="148"/>
      <c r="T120" s="54"/>
      <c r="AT120" s="18" t="s">
        <v>193</v>
      </c>
      <c r="AU120" s="18" t="s">
        <v>206</v>
      </c>
    </row>
    <row r="121" spans="2:65" s="1" customFormat="1">
      <c r="B121" s="33"/>
      <c r="D121" s="149" t="s">
        <v>195</v>
      </c>
      <c r="F121" s="150" t="s">
        <v>2493</v>
      </c>
      <c r="I121" s="147"/>
      <c r="L121" s="33"/>
      <c r="M121" s="148"/>
      <c r="T121" s="54"/>
      <c r="AT121" s="18" t="s">
        <v>195</v>
      </c>
      <c r="AU121" s="18" t="s">
        <v>206</v>
      </c>
    </row>
    <row r="122" spans="2:65" s="12" customFormat="1">
      <c r="B122" s="151"/>
      <c r="D122" s="145" t="s">
        <v>197</v>
      </c>
      <c r="E122" s="152" t="s">
        <v>19</v>
      </c>
      <c r="F122" s="153" t="s">
        <v>789</v>
      </c>
      <c r="H122" s="154">
        <v>77</v>
      </c>
      <c r="I122" s="155"/>
      <c r="L122" s="151"/>
      <c r="M122" s="156"/>
      <c r="T122" s="157"/>
      <c r="AT122" s="152" t="s">
        <v>197</v>
      </c>
      <c r="AU122" s="152" t="s">
        <v>206</v>
      </c>
      <c r="AV122" s="12" t="s">
        <v>78</v>
      </c>
      <c r="AW122" s="12" t="s">
        <v>31</v>
      </c>
      <c r="AX122" s="12" t="s">
        <v>76</v>
      </c>
      <c r="AY122" s="152" t="s">
        <v>184</v>
      </c>
    </row>
    <row r="123" spans="2:65" s="11" customFormat="1" ht="22.9" customHeight="1">
      <c r="B123" s="120"/>
      <c r="D123" s="121" t="s">
        <v>68</v>
      </c>
      <c r="E123" s="130" t="s">
        <v>1953</v>
      </c>
      <c r="F123" s="130" t="s">
        <v>1954</v>
      </c>
      <c r="I123" s="123"/>
      <c r="J123" s="131">
        <f>BK123</f>
        <v>0</v>
      </c>
      <c r="L123" s="120"/>
      <c r="M123" s="125"/>
      <c r="P123" s="126">
        <f>SUM(P124:P133)</f>
        <v>0</v>
      </c>
      <c r="R123" s="126">
        <f>SUM(R124:R133)</f>
        <v>0</v>
      </c>
      <c r="T123" s="127">
        <f>SUM(T124:T133)</f>
        <v>0</v>
      </c>
      <c r="AR123" s="121" t="s">
        <v>76</v>
      </c>
      <c r="AT123" s="128" t="s">
        <v>68</v>
      </c>
      <c r="AU123" s="128" t="s">
        <v>76</v>
      </c>
      <c r="AY123" s="121" t="s">
        <v>184</v>
      </c>
      <c r="BK123" s="129">
        <f>SUM(BK124:BK133)</f>
        <v>0</v>
      </c>
    </row>
    <row r="124" spans="2:65" s="1" customFormat="1" ht="24.2" customHeight="1">
      <c r="B124" s="33"/>
      <c r="C124" s="132" t="s">
        <v>232</v>
      </c>
      <c r="D124" s="132" t="s">
        <v>186</v>
      </c>
      <c r="E124" s="133" t="s">
        <v>2494</v>
      </c>
      <c r="F124" s="134" t="s">
        <v>2495</v>
      </c>
      <c r="G124" s="135" t="s">
        <v>313</v>
      </c>
      <c r="H124" s="136">
        <v>0.65800000000000003</v>
      </c>
      <c r="I124" s="137"/>
      <c r="J124" s="138">
        <f>ROUND(I124*H124,2)</f>
        <v>0</v>
      </c>
      <c r="K124" s="134" t="s">
        <v>190</v>
      </c>
      <c r="L124" s="33"/>
      <c r="M124" s="139" t="s">
        <v>19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191</v>
      </c>
      <c r="AT124" s="143" t="s">
        <v>186</v>
      </c>
      <c r="AU124" s="143" t="s">
        <v>78</v>
      </c>
      <c r="AY124" s="18" t="s">
        <v>184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76</v>
      </c>
      <c r="BK124" s="144">
        <f>ROUND(I124*H124,2)</f>
        <v>0</v>
      </c>
      <c r="BL124" s="18" t="s">
        <v>191</v>
      </c>
      <c r="BM124" s="143" t="s">
        <v>2496</v>
      </c>
    </row>
    <row r="125" spans="2:65" s="1" customFormat="1" ht="19.5">
      <c r="B125" s="33"/>
      <c r="D125" s="145" t="s">
        <v>193</v>
      </c>
      <c r="F125" s="146" t="s">
        <v>2497</v>
      </c>
      <c r="I125" s="147"/>
      <c r="L125" s="33"/>
      <c r="M125" s="148"/>
      <c r="T125" s="54"/>
      <c r="AT125" s="18" t="s">
        <v>193</v>
      </c>
      <c r="AU125" s="18" t="s">
        <v>78</v>
      </c>
    </row>
    <row r="126" spans="2:65" s="1" customFormat="1">
      <c r="B126" s="33"/>
      <c r="D126" s="149" t="s">
        <v>195</v>
      </c>
      <c r="F126" s="150" t="s">
        <v>2498</v>
      </c>
      <c r="I126" s="147"/>
      <c r="L126" s="33"/>
      <c r="M126" s="148"/>
      <c r="T126" s="54"/>
      <c r="AT126" s="18" t="s">
        <v>195</v>
      </c>
      <c r="AU126" s="18" t="s">
        <v>78</v>
      </c>
    </row>
    <row r="127" spans="2:65" s="1" customFormat="1" ht="24.2" customHeight="1">
      <c r="B127" s="33"/>
      <c r="C127" s="132" t="s">
        <v>238</v>
      </c>
      <c r="D127" s="132" t="s">
        <v>186</v>
      </c>
      <c r="E127" s="133" t="s">
        <v>2499</v>
      </c>
      <c r="F127" s="134" t="s">
        <v>2500</v>
      </c>
      <c r="G127" s="135" t="s">
        <v>313</v>
      </c>
      <c r="H127" s="136">
        <v>15.792</v>
      </c>
      <c r="I127" s="137"/>
      <c r="J127" s="138">
        <f>ROUND(I127*H127,2)</f>
        <v>0</v>
      </c>
      <c r="K127" s="134" t="s">
        <v>190</v>
      </c>
      <c r="L127" s="33"/>
      <c r="M127" s="139" t="s">
        <v>19</v>
      </c>
      <c r="N127" s="140" t="s">
        <v>40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191</v>
      </c>
      <c r="AT127" s="143" t="s">
        <v>186</v>
      </c>
      <c r="AU127" s="143" t="s">
        <v>78</v>
      </c>
      <c r="AY127" s="18" t="s">
        <v>184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76</v>
      </c>
      <c r="BK127" s="144">
        <f>ROUND(I127*H127,2)</f>
        <v>0</v>
      </c>
      <c r="BL127" s="18" t="s">
        <v>191</v>
      </c>
      <c r="BM127" s="143" t="s">
        <v>2501</v>
      </c>
    </row>
    <row r="128" spans="2:65" s="1" customFormat="1" ht="29.25">
      <c r="B128" s="33"/>
      <c r="D128" s="145" t="s">
        <v>193</v>
      </c>
      <c r="F128" s="146" t="s">
        <v>2502</v>
      </c>
      <c r="I128" s="147"/>
      <c r="L128" s="33"/>
      <c r="M128" s="148"/>
      <c r="T128" s="54"/>
      <c r="AT128" s="18" t="s">
        <v>193</v>
      </c>
      <c r="AU128" s="18" t="s">
        <v>78</v>
      </c>
    </row>
    <row r="129" spans="2:65" s="1" customFormat="1">
      <c r="B129" s="33"/>
      <c r="D129" s="149" t="s">
        <v>195</v>
      </c>
      <c r="F129" s="150" t="s">
        <v>2503</v>
      </c>
      <c r="I129" s="147"/>
      <c r="L129" s="33"/>
      <c r="M129" s="148"/>
      <c r="T129" s="54"/>
      <c r="AT129" s="18" t="s">
        <v>195</v>
      </c>
      <c r="AU129" s="18" t="s">
        <v>78</v>
      </c>
    </row>
    <row r="130" spans="2:65" s="12" customFormat="1">
      <c r="B130" s="151"/>
      <c r="D130" s="145" t="s">
        <v>197</v>
      </c>
      <c r="F130" s="153" t="s">
        <v>2504</v>
      </c>
      <c r="H130" s="154">
        <v>15.792</v>
      </c>
      <c r="I130" s="155"/>
      <c r="L130" s="151"/>
      <c r="M130" s="156"/>
      <c r="T130" s="157"/>
      <c r="AT130" s="152" t="s">
        <v>197</v>
      </c>
      <c r="AU130" s="152" t="s">
        <v>78</v>
      </c>
      <c r="AV130" s="12" t="s">
        <v>78</v>
      </c>
      <c r="AW130" s="12" t="s">
        <v>4</v>
      </c>
      <c r="AX130" s="12" t="s">
        <v>76</v>
      </c>
      <c r="AY130" s="152" t="s">
        <v>184</v>
      </c>
    </row>
    <row r="131" spans="2:65" s="1" customFormat="1" ht="33" customHeight="1">
      <c r="B131" s="33"/>
      <c r="C131" s="132" t="s">
        <v>247</v>
      </c>
      <c r="D131" s="132" t="s">
        <v>186</v>
      </c>
      <c r="E131" s="133" t="s">
        <v>1978</v>
      </c>
      <c r="F131" s="134" t="s">
        <v>1979</v>
      </c>
      <c r="G131" s="135" t="s">
        <v>313</v>
      </c>
      <c r="H131" s="136">
        <v>0.65800000000000003</v>
      </c>
      <c r="I131" s="137"/>
      <c r="J131" s="138">
        <f>ROUND(I131*H131,2)</f>
        <v>0</v>
      </c>
      <c r="K131" s="134" t="s">
        <v>190</v>
      </c>
      <c r="L131" s="33"/>
      <c r="M131" s="139" t="s">
        <v>19</v>
      </c>
      <c r="N131" s="140" t="s">
        <v>40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191</v>
      </c>
      <c r="AT131" s="143" t="s">
        <v>186</v>
      </c>
      <c r="AU131" s="143" t="s">
        <v>78</v>
      </c>
      <c r="AY131" s="18" t="s">
        <v>184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76</v>
      </c>
      <c r="BK131" s="144">
        <f>ROUND(I131*H131,2)</f>
        <v>0</v>
      </c>
      <c r="BL131" s="18" t="s">
        <v>191</v>
      </c>
      <c r="BM131" s="143" t="s">
        <v>2505</v>
      </c>
    </row>
    <row r="132" spans="2:65" s="1" customFormat="1" ht="29.25">
      <c r="B132" s="33"/>
      <c r="D132" s="145" t="s">
        <v>193</v>
      </c>
      <c r="F132" s="146" t="s">
        <v>1981</v>
      </c>
      <c r="I132" s="147"/>
      <c r="L132" s="33"/>
      <c r="M132" s="148"/>
      <c r="T132" s="54"/>
      <c r="AT132" s="18" t="s">
        <v>193</v>
      </c>
      <c r="AU132" s="18" t="s">
        <v>78</v>
      </c>
    </row>
    <row r="133" spans="2:65" s="1" customFormat="1">
      <c r="B133" s="33"/>
      <c r="D133" s="149" t="s">
        <v>195</v>
      </c>
      <c r="F133" s="150" t="s">
        <v>1982</v>
      </c>
      <c r="I133" s="147"/>
      <c r="L133" s="33"/>
      <c r="M133" s="148"/>
      <c r="T133" s="54"/>
      <c r="AT133" s="18" t="s">
        <v>195</v>
      </c>
      <c r="AU133" s="18" t="s">
        <v>78</v>
      </c>
    </row>
    <row r="134" spans="2:65" s="11" customFormat="1" ht="25.9" customHeight="1">
      <c r="B134" s="120"/>
      <c r="D134" s="121" t="s">
        <v>68</v>
      </c>
      <c r="E134" s="122" t="s">
        <v>1244</v>
      </c>
      <c r="F134" s="122" t="s">
        <v>2042</v>
      </c>
      <c r="I134" s="123"/>
      <c r="J134" s="124">
        <f>BK134</f>
        <v>0</v>
      </c>
      <c r="L134" s="120"/>
      <c r="M134" s="125"/>
      <c r="P134" s="126">
        <f>P135+P148</f>
        <v>0</v>
      </c>
      <c r="R134" s="126">
        <f>R135+R148</f>
        <v>1.7839649999999996</v>
      </c>
      <c r="T134" s="127">
        <f>T135+T148</f>
        <v>0</v>
      </c>
      <c r="AR134" s="121" t="s">
        <v>78</v>
      </c>
      <c r="AT134" s="128" t="s">
        <v>68</v>
      </c>
      <c r="AU134" s="128" t="s">
        <v>69</v>
      </c>
      <c r="AY134" s="121" t="s">
        <v>184</v>
      </c>
      <c r="BK134" s="129">
        <f>BK135+BK148</f>
        <v>0</v>
      </c>
    </row>
    <row r="135" spans="2:65" s="11" customFormat="1" ht="22.9" customHeight="1">
      <c r="B135" s="120"/>
      <c r="D135" s="121" t="s">
        <v>68</v>
      </c>
      <c r="E135" s="130" t="s">
        <v>2506</v>
      </c>
      <c r="F135" s="130" t="s">
        <v>2507</v>
      </c>
      <c r="I135" s="123"/>
      <c r="J135" s="131">
        <f>BK135</f>
        <v>0</v>
      </c>
      <c r="L135" s="120"/>
      <c r="M135" s="125"/>
      <c r="P135" s="126">
        <f>SUM(P136:P147)</f>
        <v>0</v>
      </c>
      <c r="R135" s="126">
        <f>SUM(R136:R147)</f>
        <v>0</v>
      </c>
      <c r="T135" s="127">
        <f>SUM(T136:T147)</f>
        <v>0</v>
      </c>
      <c r="AR135" s="121" t="s">
        <v>78</v>
      </c>
      <c r="AT135" s="128" t="s">
        <v>68</v>
      </c>
      <c r="AU135" s="128" t="s">
        <v>76</v>
      </c>
      <c r="AY135" s="121" t="s">
        <v>184</v>
      </c>
      <c r="BK135" s="129">
        <f>SUM(BK136:BK147)</f>
        <v>0</v>
      </c>
    </row>
    <row r="136" spans="2:65" s="1" customFormat="1" ht="24.2" customHeight="1">
      <c r="B136" s="33"/>
      <c r="C136" s="132" t="s">
        <v>254</v>
      </c>
      <c r="D136" s="132" t="s">
        <v>186</v>
      </c>
      <c r="E136" s="133" t="s">
        <v>2508</v>
      </c>
      <c r="F136" s="134" t="s">
        <v>2509</v>
      </c>
      <c r="G136" s="135" t="s">
        <v>509</v>
      </c>
      <c r="H136" s="136">
        <v>1</v>
      </c>
      <c r="I136" s="137"/>
      <c r="J136" s="138">
        <f>ROUND(I136*H136,2)</f>
        <v>0</v>
      </c>
      <c r="K136" s="134" t="s">
        <v>190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303</v>
      </c>
      <c r="AT136" s="143" t="s">
        <v>186</v>
      </c>
      <c r="AU136" s="143" t="s">
        <v>78</v>
      </c>
      <c r="AY136" s="18" t="s">
        <v>184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76</v>
      </c>
      <c r="BK136" s="144">
        <f>ROUND(I136*H136,2)</f>
        <v>0</v>
      </c>
      <c r="BL136" s="18" t="s">
        <v>303</v>
      </c>
      <c r="BM136" s="143" t="s">
        <v>2510</v>
      </c>
    </row>
    <row r="137" spans="2:65" s="1" customFormat="1" ht="29.25">
      <c r="B137" s="33"/>
      <c r="D137" s="145" t="s">
        <v>193</v>
      </c>
      <c r="F137" s="146" t="s">
        <v>2511</v>
      </c>
      <c r="I137" s="147"/>
      <c r="L137" s="33"/>
      <c r="M137" s="148"/>
      <c r="T137" s="54"/>
      <c r="AT137" s="18" t="s">
        <v>193</v>
      </c>
      <c r="AU137" s="18" t="s">
        <v>78</v>
      </c>
    </row>
    <row r="138" spans="2:65" s="1" customFormat="1">
      <c r="B138" s="33"/>
      <c r="D138" s="149" t="s">
        <v>195</v>
      </c>
      <c r="F138" s="150" t="s">
        <v>2512</v>
      </c>
      <c r="I138" s="147"/>
      <c r="L138" s="33"/>
      <c r="M138" s="148"/>
      <c r="T138" s="54"/>
      <c r="AT138" s="18" t="s">
        <v>195</v>
      </c>
      <c r="AU138" s="18" t="s">
        <v>78</v>
      </c>
    </row>
    <row r="139" spans="2:65" s="12" customFormat="1">
      <c r="B139" s="151"/>
      <c r="D139" s="145" t="s">
        <v>197</v>
      </c>
      <c r="E139" s="152" t="s">
        <v>19</v>
      </c>
      <c r="F139" s="153" t="s">
        <v>76</v>
      </c>
      <c r="H139" s="154">
        <v>1</v>
      </c>
      <c r="I139" s="155"/>
      <c r="L139" s="151"/>
      <c r="M139" s="156"/>
      <c r="T139" s="157"/>
      <c r="AT139" s="152" t="s">
        <v>197</v>
      </c>
      <c r="AU139" s="152" t="s">
        <v>78</v>
      </c>
      <c r="AV139" s="12" t="s">
        <v>78</v>
      </c>
      <c r="AW139" s="12" t="s">
        <v>31</v>
      </c>
      <c r="AX139" s="12" t="s">
        <v>76</v>
      </c>
      <c r="AY139" s="152" t="s">
        <v>184</v>
      </c>
    </row>
    <row r="140" spans="2:65" s="1" customFormat="1" ht="24.2" customHeight="1">
      <c r="B140" s="33"/>
      <c r="C140" s="132" t="s">
        <v>264</v>
      </c>
      <c r="D140" s="132" t="s">
        <v>186</v>
      </c>
      <c r="E140" s="133" t="s">
        <v>2513</v>
      </c>
      <c r="F140" s="134" t="s">
        <v>2514</v>
      </c>
      <c r="G140" s="135" t="s">
        <v>509</v>
      </c>
      <c r="H140" s="136">
        <v>1</v>
      </c>
      <c r="I140" s="137"/>
      <c r="J140" s="138">
        <f>ROUND(I140*H140,2)</f>
        <v>0</v>
      </c>
      <c r="K140" s="134" t="s">
        <v>190</v>
      </c>
      <c r="L140" s="33"/>
      <c r="M140" s="139" t="s">
        <v>19</v>
      </c>
      <c r="N140" s="140" t="s">
        <v>40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303</v>
      </c>
      <c r="AT140" s="143" t="s">
        <v>186</v>
      </c>
      <c r="AU140" s="143" t="s">
        <v>78</v>
      </c>
      <c r="AY140" s="18" t="s">
        <v>184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76</v>
      </c>
      <c r="BK140" s="144">
        <f>ROUND(I140*H140,2)</f>
        <v>0</v>
      </c>
      <c r="BL140" s="18" t="s">
        <v>303</v>
      </c>
      <c r="BM140" s="143" t="s">
        <v>2515</v>
      </c>
    </row>
    <row r="141" spans="2:65" s="1" customFormat="1" ht="39">
      <c r="B141" s="33"/>
      <c r="D141" s="145" t="s">
        <v>193</v>
      </c>
      <c r="F141" s="146" t="s">
        <v>2516</v>
      </c>
      <c r="I141" s="147"/>
      <c r="L141" s="33"/>
      <c r="M141" s="148"/>
      <c r="T141" s="54"/>
      <c r="AT141" s="18" t="s">
        <v>193</v>
      </c>
      <c r="AU141" s="18" t="s">
        <v>78</v>
      </c>
    </row>
    <row r="142" spans="2:65" s="1" customFormat="1">
      <c r="B142" s="33"/>
      <c r="D142" s="149" t="s">
        <v>195</v>
      </c>
      <c r="F142" s="150" t="s">
        <v>2517</v>
      </c>
      <c r="I142" s="147"/>
      <c r="L142" s="33"/>
      <c r="M142" s="148"/>
      <c r="T142" s="54"/>
      <c r="AT142" s="18" t="s">
        <v>195</v>
      </c>
      <c r="AU142" s="18" t="s">
        <v>78</v>
      </c>
    </row>
    <row r="143" spans="2:65" s="12" customFormat="1">
      <c r="B143" s="151"/>
      <c r="D143" s="145" t="s">
        <v>197</v>
      </c>
      <c r="E143" s="152" t="s">
        <v>19</v>
      </c>
      <c r="F143" s="153" t="s">
        <v>76</v>
      </c>
      <c r="H143" s="154">
        <v>1</v>
      </c>
      <c r="I143" s="155"/>
      <c r="L143" s="151"/>
      <c r="M143" s="156"/>
      <c r="T143" s="157"/>
      <c r="AT143" s="152" t="s">
        <v>197</v>
      </c>
      <c r="AU143" s="152" t="s">
        <v>78</v>
      </c>
      <c r="AV143" s="12" t="s">
        <v>78</v>
      </c>
      <c r="AW143" s="12" t="s">
        <v>31</v>
      </c>
      <c r="AX143" s="12" t="s">
        <v>76</v>
      </c>
      <c r="AY143" s="152" t="s">
        <v>184</v>
      </c>
    </row>
    <row r="144" spans="2:65" s="1" customFormat="1" ht="24.2" customHeight="1">
      <c r="B144" s="33"/>
      <c r="C144" s="132" t="s">
        <v>273</v>
      </c>
      <c r="D144" s="132" t="s">
        <v>186</v>
      </c>
      <c r="E144" s="133" t="s">
        <v>2518</v>
      </c>
      <c r="F144" s="134" t="s">
        <v>2519</v>
      </c>
      <c r="G144" s="135" t="s">
        <v>2520</v>
      </c>
      <c r="H144" s="136">
        <v>1</v>
      </c>
      <c r="I144" s="137"/>
      <c r="J144" s="138">
        <f>ROUND(I144*H144,2)</f>
        <v>0</v>
      </c>
      <c r="K144" s="134" t="s">
        <v>19</v>
      </c>
      <c r="L144" s="33"/>
      <c r="M144" s="139" t="s">
        <v>19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191</v>
      </c>
      <c r="AT144" s="143" t="s">
        <v>186</v>
      </c>
      <c r="AU144" s="143" t="s">
        <v>78</v>
      </c>
      <c r="AY144" s="18" t="s">
        <v>184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76</v>
      </c>
      <c r="BK144" s="144">
        <f>ROUND(I144*H144,2)</f>
        <v>0</v>
      </c>
      <c r="BL144" s="18" t="s">
        <v>191</v>
      </c>
      <c r="BM144" s="143" t="s">
        <v>2521</v>
      </c>
    </row>
    <row r="145" spans="2:65" s="1" customFormat="1">
      <c r="B145" s="33"/>
      <c r="D145" s="145" t="s">
        <v>193</v>
      </c>
      <c r="F145" s="146" t="s">
        <v>2519</v>
      </c>
      <c r="I145" s="147"/>
      <c r="L145" s="33"/>
      <c r="M145" s="148"/>
      <c r="T145" s="54"/>
      <c r="AT145" s="18" t="s">
        <v>193</v>
      </c>
      <c r="AU145" s="18" t="s">
        <v>78</v>
      </c>
    </row>
    <row r="146" spans="2:65" s="1" customFormat="1" ht="39">
      <c r="B146" s="33"/>
      <c r="D146" s="145" t="s">
        <v>561</v>
      </c>
      <c r="F146" s="181" t="s">
        <v>2522</v>
      </c>
      <c r="I146" s="147"/>
      <c r="L146" s="33"/>
      <c r="M146" s="148"/>
      <c r="T146" s="54"/>
      <c r="AT146" s="18" t="s">
        <v>561</v>
      </c>
      <c r="AU146" s="18" t="s">
        <v>78</v>
      </c>
    </row>
    <row r="147" spans="2:65" s="12" customFormat="1">
      <c r="B147" s="151"/>
      <c r="D147" s="145" t="s">
        <v>197</v>
      </c>
      <c r="E147" s="152" t="s">
        <v>19</v>
      </c>
      <c r="F147" s="153" t="s">
        <v>76</v>
      </c>
      <c r="H147" s="154">
        <v>1</v>
      </c>
      <c r="I147" s="155"/>
      <c r="L147" s="151"/>
      <c r="M147" s="156"/>
      <c r="T147" s="157"/>
      <c r="AT147" s="152" t="s">
        <v>197</v>
      </c>
      <c r="AU147" s="152" t="s">
        <v>78</v>
      </c>
      <c r="AV147" s="12" t="s">
        <v>78</v>
      </c>
      <c r="AW147" s="12" t="s">
        <v>31</v>
      </c>
      <c r="AX147" s="12" t="s">
        <v>76</v>
      </c>
      <c r="AY147" s="152" t="s">
        <v>184</v>
      </c>
    </row>
    <row r="148" spans="2:65" s="11" customFormat="1" ht="22.9" customHeight="1">
      <c r="B148" s="120"/>
      <c r="D148" s="121" t="s">
        <v>68</v>
      </c>
      <c r="E148" s="130" t="s">
        <v>2523</v>
      </c>
      <c r="F148" s="130" t="s">
        <v>2524</v>
      </c>
      <c r="I148" s="123"/>
      <c r="J148" s="131">
        <f>BK148</f>
        <v>0</v>
      </c>
      <c r="L148" s="120"/>
      <c r="M148" s="125"/>
      <c r="P148" s="126">
        <f>P149+SUM(P150:P424)+P456</f>
        <v>0</v>
      </c>
      <c r="R148" s="126">
        <f>R149+SUM(R150:R424)+R456</f>
        <v>1.7839649999999996</v>
      </c>
      <c r="T148" s="127">
        <f>T149+SUM(T150:T424)+T456</f>
        <v>0</v>
      </c>
      <c r="AR148" s="121" t="s">
        <v>78</v>
      </c>
      <c r="AT148" s="128" t="s">
        <v>68</v>
      </c>
      <c r="AU148" s="128" t="s">
        <v>76</v>
      </c>
      <c r="AY148" s="121" t="s">
        <v>184</v>
      </c>
      <c r="BK148" s="129">
        <f>BK149+SUM(BK150:BK424)+BK456</f>
        <v>0</v>
      </c>
    </row>
    <row r="149" spans="2:65" s="1" customFormat="1" ht="21.75" customHeight="1">
      <c r="B149" s="33"/>
      <c r="C149" s="132" t="s">
        <v>281</v>
      </c>
      <c r="D149" s="132" t="s">
        <v>186</v>
      </c>
      <c r="E149" s="133" t="s">
        <v>2525</v>
      </c>
      <c r="F149" s="134" t="s">
        <v>2526</v>
      </c>
      <c r="G149" s="135" t="s">
        <v>328</v>
      </c>
      <c r="H149" s="136">
        <v>70</v>
      </c>
      <c r="I149" s="137"/>
      <c r="J149" s="138">
        <f>ROUND(I149*H149,2)</f>
        <v>0</v>
      </c>
      <c r="K149" s="134" t="s">
        <v>190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303</v>
      </c>
      <c r="AT149" s="143" t="s">
        <v>186</v>
      </c>
      <c r="AU149" s="143" t="s">
        <v>78</v>
      </c>
      <c r="AY149" s="18" t="s">
        <v>184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76</v>
      </c>
      <c r="BK149" s="144">
        <f>ROUND(I149*H149,2)</f>
        <v>0</v>
      </c>
      <c r="BL149" s="18" t="s">
        <v>303</v>
      </c>
      <c r="BM149" s="143" t="s">
        <v>2527</v>
      </c>
    </row>
    <row r="150" spans="2:65" s="1" customFormat="1" ht="19.5">
      <c r="B150" s="33"/>
      <c r="D150" s="145" t="s">
        <v>193</v>
      </c>
      <c r="F150" s="146" t="s">
        <v>2528</v>
      </c>
      <c r="I150" s="147"/>
      <c r="L150" s="33"/>
      <c r="M150" s="148"/>
      <c r="T150" s="54"/>
      <c r="AT150" s="18" t="s">
        <v>193</v>
      </c>
      <c r="AU150" s="18" t="s">
        <v>78</v>
      </c>
    </row>
    <row r="151" spans="2:65" s="1" customFormat="1">
      <c r="B151" s="33"/>
      <c r="D151" s="149" t="s">
        <v>195</v>
      </c>
      <c r="F151" s="150" t="s">
        <v>2529</v>
      </c>
      <c r="I151" s="147"/>
      <c r="L151" s="33"/>
      <c r="M151" s="148"/>
      <c r="T151" s="54"/>
      <c r="AT151" s="18" t="s">
        <v>195</v>
      </c>
      <c r="AU151" s="18" t="s">
        <v>78</v>
      </c>
    </row>
    <row r="152" spans="2:65" s="12" customFormat="1">
      <c r="B152" s="151"/>
      <c r="D152" s="145" t="s">
        <v>197</v>
      </c>
      <c r="E152" s="152" t="s">
        <v>19</v>
      </c>
      <c r="F152" s="153" t="s">
        <v>700</v>
      </c>
      <c r="H152" s="154">
        <v>70</v>
      </c>
      <c r="I152" s="155"/>
      <c r="L152" s="151"/>
      <c r="M152" s="156"/>
      <c r="T152" s="157"/>
      <c r="AT152" s="152" t="s">
        <v>197</v>
      </c>
      <c r="AU152" s="152" t="s">
        <v>78</v>
      </c>
      <c r="AV152" s="12" t="s">
        <v>78</v>
      </c>
      <c r="AW152" s="12" t="s">
        <v>31</v>
      </c>
      <c r="AX152" s="12" t="s">
        <v>76</v>
      </c>
      <c r="AY152" s="152" t="s">
        <v>184</v>
      </c>
    </row>
    <row r="153" spans="2:65" s="1" customFormat="1" ht="16.5" customHeight="1">
      <c r="B153" s="33"/>
      <c r="C153" s="171" t="s">
        <v>289</v>
      </c>
      <c r="D153" s="171" t="s">
        <v>557</v>
      </c>
      <c r="E153" s="172" t="s">
        <v>2530</v>
      </c>
      <c r="F153" s="173" t="s">
        <v>2531</v>
      </c>
      <c r="G153" s="174" t="s">
        <v>328</v>
      </c>
      <c r="H153" s="175">
        <v>70</v>
      </c>
      <c r="I153" s="176"/>
      <c r="J153" s="177">
        <f>ROUND(I153*H153,2)</f>
        <v>0</v>
      </c>
      <c r="K153" s="173" t="s">
        <v>190</v>
      </c>
      <c r="L153" s="178"/>
      <c r="M153" s="179" t="s">
        <v>19</v>
      </c>
      <c r="N153" s="180" t="s">
        <v>40</v>
      </c>
      <c r="P153" s="141">
        <f>O153*H153</f>
        <v>0</v>
      </c>
      <c r="Q153" s="141">
        <v>3.8999999999999999E-4</v>
      </c>
      <c r="R153" s="141">
        <f>Q153*H153</f>
        <v>2.7299999999999998E-2</v>
      </c>
      <c r="S153" s="141">
        <v>0</v>
      </c>
      <c r="T153" s="142">
        <f>S153*H153</f>
        <v>0</v>
      </c>
      <c r="AR153" s="143" t="s">
        <v>423</v>
      </c>
      <c r="AT153" s="143" t="s">
        <v>557</v>
      </c>
      <c r="AU153" s="143" t="s">
        <v>78</v>
      </c>
      <c r="AY153" s="18" t="s">
        <v>184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76</v>
      </c>
      <c r="BK153" s="144">
        <f>ROUND(I153*H153,2)</f>
        <v>0</v>
      </c>
      <c r="BL153" s="18" t="s">
        <v>303</v>
      </c>
      <c r="BM153" s="143" t="s">
        <v>2532</v>
      </c>
    </row>
    <row r="154" spans="2:65" s="1" customFormat="1">
      <c r="B154" s="33"/>
      <c r="D154" s="145" t="s">
        <v>193</v>
      </c>
      <c r="F154" s="146" t="s">
        <v>2531</v>
      </c>
      <c r="I154" s="147"/>
      <c r="L154" s="33"/>
      <c r="M154" s="148"/>
      <c r="T154" s="54"/>
      <c r="AT154" s="18" t="s">
        <v>193</v>
      </c>
      <c r="AU154" s="18" t="s">
        <v>78</v>
      </c>
    </row>
    <row r="155" spans="2:65" s="12" customFormat="1">
      <c r="B155" s="151"/>
      <c r="D155" s="145" t="s">
        <v>197</v>
      </c>
      <c r="E155" s="152" t="s">
        <v>19</v>
      </c>
      <c r="F155" s="153" t="s">
        <v>700</v>
      </c>
      <c r="H155" s="154">
        <v>70</v>
      </c>
      <c r="I155" s="155"/>
      <c r="L155" s="151"/>
      <c r="M155" s="156"/>
      <c r="T155" s="157"/>
      <c r="AT155" s="152" t="s">
        <v>197</v>
      </c>
      <c r="AU155" s="152" t="s">
        <v>78</v>
      </c>
      <c r="AV155" s="12" t="s">
        <v>78</v>
      </c>
      <c r="AW155" s="12" t="s">
        <v>31</v>
      </c>
      <c r="AX155" s="12" t="s">
        <v>76</v>
      </c>
      <c r="AY155" s="152" t="s">
        <v>184</v>
      </c>
    </row>
    <row r="156" spans="2:65" s="1" customFormat="1" ht="16.5" customHeight="1">
      <c r="B156" s="33"/>
      <c r="C156" s="132" t="s">
        <v>8</v>
      </c>
      <c r="D156" s="132" t="s">
        <v>186</v>
      </c>
      <c r="E156" s="133" t="s">
        <v>2533</v>
      </c>
      <c r="F156" s="134" t="s">
        <v>2534</v>
      </c>
      <c r="G156" s="135" t="s">
        <v>509</v>
      </c>
      <c r="H156" s="136">
        <v>60</v>
      </c>
      <c r="I156" s="137"/>
      <c r="J156" s="138">
        <f>ROUND(I156*H156,2)</f>
        <v>0</v>
      </c>
      <c r="K156" s="134" t="s">
        <v>190</v>
      </c>
      <c r="L156" s="33"/>
      <c r="M156" s="139" t="s">
        <v>19</v>
      </c>
      <c r="N156" s="140" t="s">
        <v>40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303</v>
      </c>
      <c r="AT156" s="143" t="s">
        <v>186</v>
      </c>
      <c r="AU156" s="143" t="s">
        <v>78</v>
      </c>
      <c r="AY156" s="18" t="s">
        <v>184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8" t="s">
        <v>76</v>
      </c>
      <c r="BK156" s="144">
        <f>ROUND(I156*H156,2)</f>
        <v>0</v>
      </c>
      <c r="BL156" s="18" t="s">
        <v>303</v>
      </c>
      <c r="BM156" s="143" t="s">
        <v>2535</v>
      </c>
    </row>
    <row r="157" spans="2:65" s="1" customFormat="1" ht="29.25">
      <c r="B157" s="33"/>
      <c r="D157" s="145" t="s">
        <v>193</v>
      </c>
      <c r="F157" s="146" t="s">
        <v>2536</v>
      </c>
      <c r="I157" s="147"/>
      <c r="L157" s="33"/>
      <c r="M157" s="148"/>
      <c r="T157" s="54"/>
      <c r="AT157" s="18" t="s">
        <v>193</v>
      </c>
      <c r="AU157" s="18" t="s">
        <v>78</v>
      </c>
    </row>
    <row r="158" spans="2:65" s="1" customFormat="1">
      <c r="B158" s="33"/>
      <c r="D158" s="149" t="s">
        <v>195</v>
      </c>
      <c r="F158" s="150" t="s">
        <v>2537</v>
      </c>
      <c r="I158" s="147"/>
      <c r="L158" s="33"/>
      <c r="M158" s="148"/>
      <c r="T158" s="54"/>
      <c r="AT158" s="18" t="s">
        <v>195</v>
      </c>
      <c r="AU158" s="18" t="s">
        <v>78</v>
      </c>
    </row>
    <row r="159" spans="2:65" s="1" customFormat="1" ht="21.75" customHeight="1">
      <c r="B159" s="33"/>
      <c r="C159" s="171" t="s">
        <v>303</v>
      </c>
      <c r="D159" s="171" t="s">
        <v>557</v>
      </c>
      <c r="E159" s="172" t="s">
        <v>2538</v>
      </c>
      <c r="F159" s="173" t="s">
        <v>2539</v>
      </c>
      <c r="G159" s="174" t="s">
        <v>509</v>
      </c>
      <c r="H159" s="175">
        <v>60</v>
      </c>
      <c r="I159" s="176"/>
      <c r="J159" s="177">
        <f>ROUND(I159*H159,2)</f>
        <v>0</v>
      </c>
      <c r="K159" s="173" t="s">
        <v>190</v>
      </c>
      <c r="L159" s="178"/>
      <c r="M159" s="179" t="s">
        <v>19</v>
      </c>
      <c r="N159" s="180" t="s">
        <v>40</v>
      </c>
      <c r="P159" s="141">
        <f>O159*H159</f>
        <v>0</v>
      </c>
      <c r="Q159" s="141">
        <v>4.0000000000000003E-5</v>
      </c>
      <c r="R159" s="141">
        <f>Q159*H159</f>
        <v>2.4000000000000002E-3</v>
      </c>
      <c r="S159" s="141">
        <v>0</v>
      </c>
      <c r="T159" s="142">
        <f>S159*H159</f>
        <v>0</v>
      </c>
      <c r="AR159" s="143" t="s">
        <v>423</v>
      </c>
      <c r="AT159" s="143" t="s">
        <v>557</v>
      </c>
      <c r="AU159" s="143" t="s">
        <v>78</v>
      </c>
      <c r="AY159" s="18" t="s">
        <v>184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76</v>
      </c>
      <c r="BK159" s="144">
        <f>ROUND(I159*H159,2)</f>
        <v>0</v>
      </c>
      <c r="BL159" s="18" t="s">
        <v>303</v>
      </c>
      <c r="BM159" s="143" t="s">
        <v>2540</v>
      </c>
    </row>
    <row r="160" spans="2:65" s="1" customFormat="1">
      <c r="B160" s="33"/>
      <c r="D160" s="145" t="s">
        <v>193</v>
      </c>
      <c r="F160" s="146" t="s">
        <v>2539</v>
      </c>
      <c r="I160" s="147"/>
      <c r="L160" s="33"/>
      <c r="M160" s="148"/>
      <c r="T160" s="54"/>
      <c r="AT160" s="18" t="s">
        <v>193</v>
      </c>
      <c r="AU160" s="18" t="s">
        <v>78</v>
      </c>
    </row>
    <row r="161" spans="2:65" s="1" customFormat="1" ht="16.5" customHeight="1">
      <c r="B161" s="33"/>
      <c r="C161" s="132" t="s">
        <v>310</v>
      </c>
      <c r="D161" s="132" t="s">
        <v>186</v>
      </c>
      <c r="E161" s="133" t="s">
        <v>2541</v>
      </c>
      <c r="F161" s="134" t="s">
        <v>2542</v>
      </c>
      <c r="G161" s="135" t="s">
        <v>509</v>
      </c>
      <c r="H161" s="136">
        <v>10</v>
      </c>
      <c r="I161" s="137"/>
      <c r="J161" s="138">
        <f>ROUND(I161*H161,2)</f>
        <v>0</v>
      </c>
      <c r="K161" s="134" t="s">
        <v>190</v>
      </c>
      <c r="L161" s="33"/>
      <c r="M161" s="139" t="s">
        <v>19</v>
      </c>
      <c r="N161" s="140" t="s">
        <v>40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303</v>
      </c>
      <c r="AT161" s="143" t="s">
        <v>186</v>
      </c>
      <c r="AU161" s="143" t="s">
        <v>78</v>
      </c>
      <c r="AY161" s="18" t="s">
        <v>184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76</v>
      </c>
      <c r="BK161" s="144">
        <f>ROUND(I161*H161,2)</f>
        <v>0</v>
      </c>
      <c r="BL161" s="18" t="s">
        <v>303</v>
      </c>
      <c r="BM161" s="143" t="s">
        <v>2543</v>
      </c>
    </row>
    <row r="162" spans="2:65" s="1" customFormat="1" ht="29.25">
      <c r="B162" s="33"/>
      <c r="D162" s="145" t="s">
        <v>193</v>
      </c>
      <c r="F162" s="146" t="s">
        <v>2544</v>
      </c>
      <c r="I162" s="147"/>
      <c r="L162" s="33"/>
      <c r="M162" s="148"/>
      <c r="T162" s="54"/>
      <c r="AT162" s="18" t="s">
        <v>193</v>
      </c>
      <c r="AU162" s="18" t="s">
        <v>78</v>
      </c>
    </row>
    <row r="163" spans="2:65" s="1" customFormat="1">
      <c r="B163" s="33"/>
      <c r="D163" s="149" t="s">
        <v>195</v>
      </c>
      <c r="F163" s="150" t="s">
        <v>2545</v>
      </c>
      <c r="I163" s="147"/>
      <c r="L163" s="33"/>
      <c r="M163" s="148"/>
      <c r="T163" s="54"/>
      <c r="AT163" s="18" t="s">
        <v>195</v>
      </c>
      <c r="AU163" s="18" t="s">
        <v>78</v>
      </c>
    </row>
    <row r="164" spans="2:65" s="1" customFormat="1" ht="24.2" customHeight="1">
      <c r="B164" s="33"/>
      <c r="C164" s="171" t="s">
        <v>318</v>
      </c>
      <c r="D164" s="171" t="s">
        <v>557</v>
      </c>
      <c r="E164" s="172" t="s">
        <v>2546</v>
      </c>
      <c r="F164" s="173" t="s">
        <v>2547</v>
      </c>
      <c r="G164" s="174" t="s">
        <v>509</v>
      </c>
      <c r="H164" s="175">
        <v>10</v>
      </c>
      <c r="I164" s="176"/>
      <c r="J164" s="177">
        <f>ROUND(I164*H164,2)</f>
        <v>0</v>
      </c>
      <c r="K164" s="173" t="s">
        <v>190</v>
      </c>
      <c r="L164" s="178"/>
      <c r="M164" s="179" t="s">
        <v>19</v>
      </c>
      <c r="N164" s="180" t="s">
        <v>40</v>
      </c>
      <c r="P164" s="141">
        <f>O164*H164</f>
        <v>0</v>
      </c>
      <c r="Q164" s="141">
        <v>1.6000000000000001E-4</v>
      </c>
      <c r="R164" s="141">
        <f>Q164*H164</f>
        <v>1.6000000000000001E-3</v>
      </c>
      <c r="S164" s="141">
        <v>0</v>
      </c>
      <c r="T164" s="142">
        <f>S164*H164</f>
        <v>0</v>
      </c>
      <c r="AR164" s="143" t="s">
        <v>423</v>
      </c>
      <c r="AT164" s="143" t="s">
        <v>557</v>
      </c>
      <c r="AU164" s="143" t="s">
        <v>78</v>
      </c>
      <c r="AY164" s="18" t="s">
        <v>184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76</v>
      </c>
      <c r="BK164" s="144">
        <f>ROUND(I164*H164,2)</f>
        <v>0</v>
      </c>
      <c r="BL164" s="18" t="s">
        <v>303</v>
      </c>
      <c r="BM164" s="143" t="s">
        <v>2548</v>
      </c>
    </row>
    <row r="165" spans="2:65" s="1" customFormat="1">
      <c r="B165" s="33"/>
      <c r="D165" s="145" t="s">
        <v>193</v>
      </c>
      <c r="F165" s="146" t="s">
        <v>2547</v>
      </c>
      <c r="I165" s="147"/>
      <c r="L165" s="33"/>
      <c r="M165" s="148"/>
      <c r="T165" s="54"/>
      <c r="AT165" s="18" t="s">
        <v>193</v>
      </c>
      <c r="AU165" s="18" t="s">
        <v>78</v>
      </c>
    </row>
    <row r="166" spans="2:65" s="1" customFormat="1" ht="24.2" customHeight="1">
      <c r="B166" s="33"/>
      <c r="C166" s="132" t="s">
        <v>325</v>
      </c>
      <c r="D166" s="132" t="s">
        <v>186</v>
      </c>
      <c r="E166" s="133" t="s">
        <v>2549</v>
      </c>
      <c r="F166" s="134" t="s">
        <v>2550</v>
      </c>
      <c r="G166" s="135" t="s">
        <v>509</v>
      </c>
      <c r="H166" s="136">
        <v>10</v>
      </c>
      <c r="I166" s="137"/>
      <c r="J166" s="138">
        <f>ROUND(I166*H166,2)</f>
        <v>0</v>
      </c>
      <c r="K166" s="134" t="s">
        <v>190</v>
      </c>
      <c r="L166" s="33"/>
      <c r="M166" s="139" t="s">
        <v>19</v>
      </c>
      <c r="N166" s="140" t="s">
        <v>40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303</v>
      </c>
      <c r="AT166" s="143" t="s">
        <v>186</v>
      </c>
      <c r="AU166" s="143" t="s">
        <v>78</v>
      </c>
      <c r="AY166" s="18" t="s">
        <v>184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76</v>
      </c>
      <c r="BK166" s="144">
        <f>ROUND(I166*H166,2)</f>
        <v>0</v>
      </c>
      <c r="BL166" s="18" t="s">
        <v>303</v>
      </c>
      <c r="BM166" s="143" t="s">
        <v>2551</v>
      </c>
    </row>
    <row r="167" spans="2:65" s="1" customFormat="1" ht="39">
      <c r="B167" s="33"/>
      <c r="D167" s="145" t="s">
        <v>193</v>
      </c>
      <c r="F167" s="146" t="s">
        <v>2552</v>
      </c>
      <c r="I167" s="147"/>
      <c r="L167" s="33"/>
      <c r="M167" s="148"/>
      <c r="T167" s="54"/>
      <c r="AT167" s="18" t="s">
        <v>193</v>
      </c>
      <c r="AU167" s="18" t="s">
        <v>78</v>
      </c>
    </row>
    <row r="168" spans="2:65" s="1" customFormat="1">
      <c r="B168" s="33"/>
      <c r="D168" s="149" t="s">
        <v>195</v>
      </c>
      <c r="F168" s="150" t="s">
        <v>2553</v>
      </c>
      <c r="I168" s="147"/>
      <c r="L168" s="33"/>
      <c r="M168" s="148"/>
      <c r="T168" s="54"/>
      <c r="AT168" s="18" t="s">
        <v>195</v>
      </c>
      <c r="AU168" s="18" t="s">
        <v>78</v>
      </c>
    </row>
    <row r="169" spans="2:65" s="12" customFormat="1">
      <c r="B169" s="151"/>
      <c r="D169" s="145" t="s">
        <v>197</v>
      </c>
      <c r="E169" s="152" t="s">
        <v>19</v>
      </c>
      <c r="F169" s="153" t="s">
        <v>254</v>
      </c>
      <c r="H169" s="154">
        <v>10</v>
      </c>
      <c r="I169" s="155"/>
      <c r="L169" s="151"/>
      <c r="M169" s="156"/>
      <c r="T169" s="157"/>
      <c r="AT169" s="152" t="s">
        <v>197</v>
      </c>
      <c r="AU169" s="152" t="s">
        <v>78</v>
      </c>
      <c r="AV169" s="12" t="s">
        <v>78</v>
      </c>
      <c r="AW169" s="12" t="s">
        <v>31</v>
      </c>
      <c r="AX169" s="12" t="s">
        <v>76</v>
      </c>
      <c r="AY169" s="152" t="s">
        <v>184</v>
      </c>
    </row>
    <row r="170" spans="2:65" s="1" customFormat="1" ht="24.2" customHeight="1">
      <c r="B170" s="33"/>
      <c r="C170" s="171" t="s">
        <v>333</v>
      </c>
      <c r="D170" s="171" t="s">
        <v>557</v>
      </c>
      <c r="E170" s="172" t="s">
        <v>2554</v>
      </c>
      <c r="F170" s="173" t="s">
        <v>2555</v>
      </c>
      <c r="G170" s="174" t="s">
        <v>509</v>
      </c>
      <c r="H170" s="175">
        <v>10</v>
      </c>
      <c r="I170" s="176"/>
      <c r="J170" s="177">
        <f>ROUND(I170*H170,2)</f>
        <v>0</v>
      </c>
      <c r="K170" s="173" t="s">
        <v>190</v>
      </c>
      <c r="L170" s="178"/>
      <c r="M170" s="179" t="s">
        <v>19</v>
      </c>
      <c r="N170" s="180" t="s">
        <v>40</v>
      </c>
      <c r="P170" s="141">
        <f>O170*H170</f>
        <v>0</v>
      </c>
      <c r="Q170" s="141">
        <v>9.0000000000000006E-5</v>
      </c>
      <c r="R170" s="141">
        <f>Q170*H170</f>
        <v>9.0000000000000008E-4</v>
      </c>
      <c r="S170" s="141">
        <v>0</v>
      </c>
      <c r="T170" s="142">
        <f>S170*H170</f>
        <v>0</v>
      </c>
      <c r="AR170" s="143" t="s">
        <v>423</v>
      </c>
      <c r="AT170" s="143" t="s">
        <v>557</v>
      </c>
      <c r="AU170" s="143" t="s">
        <v>78</v>
      </c>
      <c r="AY170" s="18" t="s">
        <v>184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76</v>
      </c>
      <c r="BK170" s="144">
        <f>ROUND(I170*H170,2)</f>
        <v>0</v>
      </c>
      <c r="BL170" s="18" t="s">
        <v>303</v>
      </c>
      <c r="BM170" s="143" t="s">
        <v>2556</v>
      </c>
    </row>
    <row r="171" spans="2:65" s="1" customFormat="1" ht="19.5">
      <c r="B171" s="33"/>
      <c r="D171" s="145" t="s">
        <v>193</v>
      </c>
      <c r="F171" s="146" t="s">
        <v>2555</v>
      </c>
      <c r="I171" s="147"/>
      <c r="L171" s="33"/>
      <c r="M171" s="148"/>
      <c r="T171" s="54"/>
      <c r="AT171" s="18" t="s">
        <v>193</v>
      </c>
      <c r="AU171" s="18" t="s">
        <v>78</v>
      </c>
    </row>
    <row r="172" spans="2:65" s="12" customFormat="1">
      <c r="B172" s="151"/>
      <c r="D172" s="145" t="s">
        <v>197</v>
      </c>
      <c r="E172" s="152" t="s">
        <v>19</v>
      </c>
      <c r="F172" s="153" t="s">
        <v>254</v>
      </c>
      <c r="H172" s="154">
        <v>10</v>
      </c>
      <c r="I172" s="155"/>
      <c r="L172" s="151"/>
      <c r="M172" s="156"/>
      <c r="T172" s="157"/>
      <c r="AT172" s="152" t="s">
        <v>197</v>
      </c>
      <c r="AU172" s="152" t="s">
        <v>78</v>
      </c>
      <c r="AV172" s="12" t="s">
        <v>78</v>
      </c>
      <c r="AW172" s="12" t="s">
        <v>31</v>
      </c>
      <c r="AX172" s="12" t="s">
        <v>76</v>
      </c>
      <c r="AY172" s="152" t="s">
        <v>184</v>
      </c>
    </row>
    <row r="173" spans="2:65" s="1" customFormat="1" ht="24.2" customHeight="1">
      <c r="B173" s="33"/>
      <c r="C173" s="132" t="s">
        <v>7</v>
      </c>
      <c r="D173" s="132" t="s">
        <v>186</v>
      </c>
      <c r="E173" s="133" t="s">
        <v>2557</v>
      </c>
      <c r="F173" s="134" t="s">
        <v>2558</v>
      </c>
      <c r="G173" s="135" t="s">
        <v>509</v>
      </c>
      <c r="H173" s="136">
        <v>3</v>
      </c>
      <c r="I173" s="137"/>
      <c r="J173" s="138">
        <f>ROUND(I173*H173,2)</f>
        <v>0</v>
      </c>
      <c r="K173" s="134" t="s">
        <v>190</v>
      </c>
      <c r="L173" s="33"/>
      <c r="M173" s="139" t="s">
        <v>19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303</v>
      </c>
      <c r="AT173" s="143" t="s">
        <v>186</v>
      </c>
      <c r="AU173" s="143" t="s">
        <v>78</v>
      </c>
      <c r="AY173" s="18" t="s">
        <v>184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76</v>
      </c>
      <c r="BK173" s="144">
        <f>ROUND(I173*H173,2)</f>
        <v>0</v>
      </c>
      <c r="BL173" s="18" t="s">
        <v>303</v>
      </c>
      <c r="BM173" s="143" t="s">
        <v>2559</v>
      </c>
    </row>
    <row r="174" spans="2:65" s="1" customFormat="1" ht="19.5">
      <c r="B174" s="33"/>
      <c r="D174" s="145" t="s">
        <v>193</v>
      </c>
      <c r="F174" s="146" t="s">
        <v>2560</v>
      </c>
      <c r="I174" s="147"/>
      <c r="L174" s="33"/>
      <c r="M174" s="148"/>
      <c r="T174" s="54"/>
      <c r="AT174" s="18" t="s">
        <v>193</v>
      </c>
      <c r="AU174" s="18" t="s">
        <v>78</v>
      </c>
    </row>
    <row r="175" spans="2:65" s="1" customFormat="1">
      <c r="B175" s="33"/>
      <c r="D175" s="149" t="s">
        <v>195</v>
      </c>
      <c r="F175" s="150" t="s">
        <v>2561</v>
      </c>
      <c r="I175" s="147"/>
      <c r="L175" s="33"/>
      <c r="M175" s="148"/>
      <c r="T175" s="54"/>
      <c r="AT175" s="18" t="s">
        <v>195</v>
      </c>
      <c r="AU175" s="18" t="s">
        <v>78</v>
      </c>
    </row>
    <row r="176" spans="2:65" s="1" customFormat="1" ht="24.2" customHeight="1">
      <c r="B176" s="33"/>
      <c r="C176" s="171" t="s">
        <v>351</v>
      </c>
      <c r="D176" s="171" t="s">
        <v>557</v>
      </c>
      <c r="E176" s="172" t="s">
        <v>2562</v>
      </c>
      <c r="F176" s="173" t="s">
        <v>2563</v>
      </c>
      <c r="G176" s="174" t="s">
        <v>509</v>
      </c>
      <c r="H176" s="175">
        <v>3</v>
      </c>
      <c r="I176" s="176"/>
      <c r="J176" s="177">
        <f>ROUND(I176*H176,2)</f>
        <v>0</v>
      </c>
      <c r="K176" s="173" t="s">
        <v>190</v>
      </c>
      <c r="L176" s="178"/>
      <c r="M176" s="179" t="s">
        <v>19</v>
      </c>
      <c r="N176" s="180" t="s">
        <v>40</v>
      </c>
      <c r="P176" s="141">
        <f>O176*H176</f>
        <v>0</v>
      </c>
      <c r="Q176" s="141">
        <v>9.0000000000000006E-5</v>
      </c>
      <c r="R176" s="141">
        <f>Q176*H176</f>
        <v>2.7E-4</v>
      </c>
      <c r="S176" s="141">
        <v>0</v>
      </c>
      <c r="T176" s="142">
        <f>S176*H176</f>
        <v>0</v>
      </c>
      <c r="AR176" s="143" t="s">
        <v>423</v>
      </c>
      <c r="AT176" s="143" t="s">
        <v>557</v>
      </c>
      <c r="AU176" s="143" t="s">
        <v>78</v>
      </c>
      <c r="AY176" s="18" t="s">
        <v>184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76</v>
      </c>
      <c r="BK176" s="144">
        <f>ROUND(I176*H176,2)</f>
        <v>0</v>
      </c>
      <c r="BL176" s="18" t="s">
        <v>303</v>
      </c>
      <c r="BM176" s="143" t="s">
        <v>2564</v>
      </c>
    </row>
    <row r="177" spans="2:65" s="1" customFormat="1">
      <c r="B177" s="33"/>
      <c r="D177" s="145" t="s">
        <v>193</v>
      </c>
      <c r="F177" s="146" t="s">
        <v>2563</v>
      </c>
      <c r="I177" s="147"/>
      <c r="L177" s="33"/>
      <c r="M177" s="148"/>
      <c r="T177" s="54"/>
      <c r="AT177" s="18" t="s">
        <v>193</v>
      </c>
      <c r="AU177" s="18" t="s">
        <v>78</v>
      </c>
    </row>
    <row r="178" spans="2:65" s="1" customFormat="1" ht="24.2" customHeight="1">
      <c r="B178" s="33"/>
      <c r="C178" s="132" t="s">
        <v>358</v>
      </c>
      <c r="D178" s="132" t="s">
        <v>186</v>
      </c>
      <c r="E178" s="133" t="s">
        <v>2565</v>
      </c>
      <c r="F178" s="134" t="s">
        <v>2566</v>
      </c>
      <c r="G178" s="135" t="s">
        <v>509</v>
      </c>
      <c r="H178" s="136">
        <v>11</v>
      </c>
      <c r="I178" s="137"/>
      <c r="J178" s="138">
        <f>ROUND(I178*H178,2)</f>
        <v>0</v>
      </c>
      <c r="K178" s="134" t="s">
        <v>190</v>
      </c>
      <c r="L178" s="33"/>
      <c r="M178" s="139" t="s">
        <v>19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303</v>
      </c>
      <c r="AT178" s="143" t="s">
        <v>186</v>
      </c>
      <c r="AU178" s="143" t="s">
        <v>78</v>
      </c>
      <c r="AY178" s="18" t="s">
        <v>184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76</v>
      </c>
      <c r="BK178" s="144">
        <f>ROUND(I178*H178,2)</f>
        <v>0</v>
      </c>
      <c r="BL178" s="18" t="s">
        <v>303</v>
      </c>
      <c r="BM178" s="143" t="s">
        <v>2567</v>
      </c>
    </row>
    <row r="179" spans="2:65" s="1" customFormat="1" ht="29.25">
      <c r="B179" s="33"/>
      <c r="D179" s="145" t="s">
        <v>193</v>
      </c>
      <c r="F179" s="146" t="s">
        <v>2568</v>
      </c>
      <c r="I179" s="147"/>
      <c r="L179" s="33"/>
      <c r="M179" s="148"/>
      <c r="T179" s="54"/>
      <c r="AT179" s="18" t="s">
        <v>193</v>
      </c>
      <c r="AU179" s="18" t="s">
        <v>78</v>
      </c>
    </row>
    <row r="180" spans="2:65" s="1" customFormat="1">
      <c r="B180" s="33"/>
      <c r="D180" s="149" t="s">
        <v>195</v>
      </c>
      <c r="F180" s="150" t="s">
        <v>2569</v>
      </c>
      <c r="I180" s="147"/>
      <c r="L180" s="33"/>
      <c r="M180" s="148"/>
      <c r="T180" s="54"/>
      <c r="AT180" s="18" t="s">
        <v>195</v>
      </c>
      <c r="AU180" s="18" t="s">
        <v>78</v>
      </c>
    </row>
    <row r="181" spans="2:65" s="12" customFormat="1">
      <c r="B181" s="151"/>
      <c r="D181" s="145" t="s">
        <v>197</v>
      </c>
      <c r="E181" s="152" t="s">
        <v>19</v>
      </c>
      <c r="F181" s="153" t="s">
        <v>264</v>
      </c>
      <c r="H181" s="154">
        <v>11</v>
      </c>
      <c r="I181" s="155"/>
      <c r="L181" s="151"/>
      <c r="M181" s="156"/>
      <c r="T181" s="157"/>
      <c r="AT181" s="152" t="s">
        <v>197</v>
      </c>
      <c r="AU181" s="152" t="s">
        <v>78</v>
      </c>
      <c r="AV181" s="12" t="s">
        <v>78</v>
      </c>
      <c r="AW181" s="12" t="s">
        <v>31</v>
      </c>
      <c r="AX181" s="12" t="s">
        <v>76</v>
      </c>
      <c r="AY181" s="152" t="s">
        <v>184</v>
      </c>
    </row>
    <row r="182" spans="2:65" s="1" customFormat="1" ht="24.2" customHeight="1">
      <c r="B182" s="33"/>
      <c r="C182" s="171" t="s">
        <v>365</v>
      </c>
      <c r="D182" s="171" t="s">
        <v>557</v>
      </c>
      <c r="E182" s="172" t="s">
        <v>2570</v>
      </c>
      <c r="F182" s="173" t="s">
        <v>2571</v>
      </c>
      <c r="G182" s="174" t="s">
        <v>509</v>
      </c>
      <c r="H182" s="175">
        <v>11</v>
      </c>
      <c r="I182" s="176"/>
      <c r="J182" s="177">
        <f>ROUND(I182*H182,2)</f>
        <v>0</v>
      </c>
      <c r="K182" s="173" t="s">
        <v>190</v>
      </c>
      <c r="L182" s="178"/>
      <c r="M182" s="179" t="s">
        <v>19</v>
      </c>
      <c r="N182" s="180" t="s">
        <v>40</v>
      </c>
      <c r="P182" s="141">
        <f>O182*H182</f>
        <v>0</v>
      </c>
      <c r="Q182" s="141">
        <v>9.0000000000000006E-5</v>
      </c>
      <c r="R182" s="141">
        <f>Q182*H182</f>
        <v>9.8999999999999999E-4</v>
      </c>
      <c r="S182" s="141">
        <v>0</v>
      </c>
      <c r="T182" s="142">
        <f>S182*H182</f>
        <v>0</v>
      </c>
      <c r="AR182" s="143" t="s">
        <v>423</v>
      </c>
      <c r="AT182" s="143" t="s">
        <v>557</v>
      </c>
      <c r="AU182" s="143" t="s">
        <v>78</v>
      </c>
      <c r="AY182" s="18" t="s">
        <v>184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8" t="s">
        <v>76</v>
      </c>
      <c r="BK182" s="144">
        <f>ROUND(I182*H182,2)</f>
        <v>0</v>
      </c>
      <c r="BL182" s="18" t="s">
        <v>303</v>
      </c>
      <c r="BM182" s="143" t="s">
        <v>2572</v>
      </c>
    </row>
    <row r="183" spans="2:65" s="1" customFormat="1">
      <c r="B183" s="33"/>
      <c r="D183" s="145" t="s">
        <v>193</v>
      </c>
      <c r="F183" s="146" t="s">
        <v>2571</v>
      </c>
      <c r="I183" s="147"/>
      <c r="L183" s="33"/>
      <c r="M183" s="148"/>
      <c r="T183" s="54"/>
      <c r="AT183" s="18" t="s">
        <v>193</v>
      </c>
      <c r="AU183" s="18" t="s">
        <v>78</v>
      </c>
    </row>
    <row r="184" spans="2:65" s="12" customFormat="1">
      <c r="B184" s="151"/>
      <c r="D184" s="145" t="s">
        <v>197</v>
      </c>
      <c r="E184" s="152" t="s">
        <v>19</v>
      </c>
      <c r="F184" s="153" t="s">
        <v>264</v>
      </c>
      <c r="H184" s="154">
        <v>11</v>
      </c>
      <c r="I184" s="155"/>
      <c r="L184" s="151"/>
      <c r="M184" s="156"/>
      <c r="T184" s="157"/>
      <c r="AT184" s="152" t="s">
        <v>197</v>
      </c>
      <c r="AU184" s="152" t="s">
        <v>78</v>
      </c>
      <c r="AV184" s="12" t="s">
        <v>78</v>
      </c>
      <c r="AW184" s="12" t="s">
        <v>31</v>
      </c>
      <c r="AX184" s="12" t="s">
        <v>76</v>
      </c>
      <c r="AY184" s="152" t="s">
        <v>184</v>
      </c>
    </row>
    <row r="185" spans="2:65" s="1" customFormat="1" ht="24.2" customHeight="1">
      <c r="B185" s="33"/>
      <c r="C185" s="132" t="s">
        <v>372</v>
      </c>
      <c r="D185" s="132" t="s">
        <v>186</v>
      </c>
      <c r="E185" s="133" t="s">
        <v>2573</v>
      </c>
      <c r="F185" s="134" t="s">
        <v>2574</v>
      </c>
      <c r="G185" s="135" t="s">
        <v>509</v>
      </c>
      <c r="H185" s="136">
        <v>2</v>
      </c>
      <c r="I185" s="137"/>
      <c r="J185" s="138">
        <f>ROUND(I185*H185,2)</f>
        <v>0</v>
      </c>
      <c r="K185" s="134" t="s">
        <v>190</v>
      </c>
      <c r="L185" s="33"/>
      <c r="M185" s="139" t="s">
        <v>19</v>
      </c>
      <c r="N185" s="140" t="s">
        <v>40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303</v>
      </c>
      <c r="AT185" s="143" t="s">
        <v>186</v>
      </c>
      <c r="AU185" s="143" t="s">
        <v>78</v>
      </c>
      <c r="AY185" s="18" t="s">
        <v>184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76</v>
      </c>
      <c r="BK185" s="144">
        <f>ROUND(I185*H185,2)</f>
        <v>0</v>
      </c>
      <c r="BL185" s="18" t="s">
        <v>303</v>
      </c>
      <c r="BM185" s="143" t="s">
        <v>2575</v>
      </c>
    </row>
    <row r="186" spans="2:65" s="1" customFormat="1" ht="29.25">
      <c r="B186" s="33"/>
      <c r="D186" s="145" t="s">
        <v>193</v>
      </c>
      <c r="F186" s="146" t="s">
        <v>2576</v>
      </c>
      <c r="I186" s="147"/>
      <c r="L186" s="33"/>
      <c r="M186" s="148"/>
      <c r="T186" s="54"/>
      <c r="AT186" s="18" t="s">
        <v>193</v>
      </c>
      <c r="AU186" s="18" t="s">
        <v>78</v>
      </c>
    </row>
    <row r="187" spans="2:65" s="1" customFormat="1">
      <c r="B187" s="33"/>
      <c r="D187" s="149" t="s">
        <v>195</v>
      </c>
      <c r="F187" s="150" t="s">
        <v>2577</v>
      </c>
      <c r="I187" s="147"/>
      <c r="L187" s="33"/>
      <c r="M187" s="148"/>
      <c r="T187" s="54"/>
      <c r="AT187" s="18" t="s">
        <v>195</v>
      </c>
      <c r="AU187" s="18" t="s">
        <v>78</v>
      </c>
    </row>
    <row r="188" spans="2:65" s="1" customFormat="1" ht="24.2" customHeight="1">
      <c r="B188" s="33"/>
      <c r="C188" s="171" t="s">
        <v>379</v>
      </c>
      <c r="D188" s="171" t="s">
        <v>557</v>
      </c>
      <c r="E188" s="172" t="s">
        <v>2578</v>
      </c>
      <c r="F188" s="173" t="s">
        <v>2579</v>
      </c>
      <c r="G188" s="174" t="s">
        <v>509</v>
      </c>
      <c r="H188" s="175">
        <v>2</v>
      </c>
      <c r="I188" s="176"/>
      <c r="J188" s="177">
        <f>ROUND(I188*H188,2)</f>
        <v>0</v>
      </c>
      <c r="K188" s="173" t="s">
        <v>190</v>
      </c>
      <c r="L188" s="178"/>
      <c r="M188" s="179" t="s">
        <v>19</v>
      </c>
      <c r="N188" s="180" t="s">
        <v>40</v>
      </c>
      <c r="P188" s="141">
        <f>O188*H188</f>
        <v>0</v>
      </c>
      <c r="Q188" s="141">
        <v>9.0000000000000006E-5</v>
      </c>
      <c r="R188" s="141">
        <f>Q188*H188</f>
        <v>1.8000000000000001E-4</v>
      </c>
      <c r="S188" s="141">
        <v>0</v>
      </c>
      <c r="T188" s="142">
        <f>S188*H188</f>
        <v>0</v>
      </c>
      <c r="AR188" s="143" t="s">
        <v>423</v>
      </c>
      <c r="AT188" s="143" t="s">
        <v>557</v>
      </c>
      <c r="AU188" s="143" t="s">
        <v>78</v>
      </c>
      <c r="AY188" s="18" t="s">
        <v>184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76</v>
      </c>
      <c r="BK188" s="144">
        <f>ROUND(I188*H188,2)</f>
        <v>0</v>
      </c>
      <c r="BL188" s="18" t="s">
        <v>303</v>
      </c>
      <c r="BM188" s="143" t="s">
        <v>2580</v>
      </c>
    </row>
    <row r="189" spans="2:65" s="1" customFormat="1">
      <c r="B189" s="33"/>
      <c r="D189" s="145" t="s">
        <v>193</v>
      </c>
      <c r="F189" s="146" t="s">
        <v>2579</v>
      </c>
      <c r="I189" s="147"/>
      <c r="L189" s="33"/>
      <c r="M189" s="148"/>
      <c r="T189" s="54"/>
      <c r="AT189" s="18" t="s">
        <v>193</v>
      </c>
      <c r="AU189" s="18" t="s">
        <v>78</v>
      </c>
    </row>
    <row r="190" spans="2:65" s="1" customFormat="1" ht="33" customHeight="1">
      <c r="B190" s="33"/>
      <c r="C190" s="132" t="s">
        <v>386</v>
      </c>
      <c r="D190" s="132" t="s">
        <v>186</v>
      </c>
      <c r="E190" s="133" t="s">
        <v>2581</v>
      </c>
      <c r="F190" s="134" t="s">
        <v>2582</v>
      </c>
      <c r="G190" s="135" t="s">
        <v>509</v>
      </c>
      <c r="H190" s="136">
        <v>8</v>
      </c>
      <c r="I190" s="137"/>
      <c r="J190" s="138">
        <f>ROUND(I190*H190,2)</f>
        <v>0</v>
      </c>
      <c r="K190" s="134" t="s">
        <v>190</v>
      </c>
      <c r="L190" s="33"/>
      <c r="M190" s="139" t="s">
        <v>19</v>
      </c>
      <c r="N190" s="140" t="s">
        <v>40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303</v>
      </c>
      <c r="AT190" s="143" t="s">
        <v>186</v>
      </c>
      <c r="AU190" s="143" t="s">
        <v>78</v>
      </c>
      <c r="AY190" s="18" t="s">
        <v>184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76</v>
      </c>
      <c r="BK190" s="144">
        <f>ROUND(I190*H190,2)</f>
        <v>0</v>
      </c>
      <c r="BL190" s="18" t="s">
        <v>303</v>
      </c>
      <c r="BM190" s="143" t="s">
        <v>2583</v>
      </c>
    </row>
    <row r="191" spans="2:65" s="1" customFormat="1" ht="29.25">
      <c r="B191" s="33"/>
      <c r="D191" s="145" t="s">
        <v>193</v>
      </c>
      <c r="F191" s="146" t="s">
        <v>2584</v>
      </c>
      <c r="I191" s="147"/>
      <c r="L191" s="33"/>
      <c r="M191" s="148"/>
      <c r="T191" s="54"/>
      <c r="AT191" s="18" t="s">
        <v>193</v>
      </c>
      <c r="AU191" s="18" t="s">
        <v>78</v>
      </c>
    </row>
    <row r="192" spans="2:65" s="1" customFormat="1">
      <c r="B192" s="33"/>
      <c r="D192" s="149" t="s">
        <v>195</v>
      </c>
      <c r="F192" s="150" t="s">
        <v>2585</v>
      </c>
      <c r="I192" s="147"/>
      <c r="L192" s="33"/>
      <c r="M192" s="148"/>
      <c r="T192" s="54"/>
      <c r="AT192" s="18" t="s">
        <v>195</v>
      </c>
      <c r="AU192" s="18" t="s">
        <v>78</v>
      </c>
    </row>
    <row r="193" spans="2:65" s="1" customFormat="1" ht="24.2" customHeight="1">
      <c r="B193" s="33"/>
      <c r="C193" s="171" t="s">
        <v>389</v>
      </c>
      <c r="D193" s="171" t="s">
        <v>557</v>
      </c>
      <c r="E193" s="172" t="s">
        <v>2586</v>
      </c>
      <c r="F193" s="173" t="s">
        <v>2587</v>
      </c>
      <c r="G193" s="174" t="s">
        <v>509</v>
      </c>
      <c r="H193" s="175">
        <v>8</v>
      </c>
      <c r="I193" s="176"/>
      <c r="J193" s="177">
        <f>ROUND(I193*H193,2)</f>
        <v>0</v>
      </c>
      <c r="K193" s="173" t="s">
        <v>190</v>
      </c>
      <c r="L193" s="178"/>
      <c r="M193" s="179" t="s">
        <v>19</v>
      </c>
      <c r="N193" s="180" t="s">
        <v>40</v>
      </c>
      <c r="P193" s="141">
        <f>O193*H193</f>
        <v>0</v>
      </c>
      <c r="Q193" s="141">
        <v>4.0000000000000003E-5</v>
      </c>
      <c r="R193" s="141">
        <f>Q193*H193</f>
        <v>3.2000000000000003E-4</v>
      </c>
      <c r="S193" s="141">
        <v>0</v>
      </c>
      <c r="T193" s="142">
        <f>S193*H193</f>
        <v>0</v>
      </c>
      <c r="AR193" s="143" t="s">
        <v>423</v>
      </c>
      <c r="AT193" s="143" t="s">
        <v>557</v>
      </c>
      <c r="AU193" s="143" t="s">
        <v>78</v>
      </c>
      <c r="AY193" s="18" t="s">
        <v>184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76</v>
      </c>
      <c r="BK193" s="144">
        <f>ROUND(I193*H193,2)</f>
        <v>0</v>
      </c>
      <c r="BL193" s="18" t="s">
        <v>303</v>
      </c>
      <c r="BM193" s="143" t="s">
        <v>2588</v>
      </c>
    </row>
    <row r="194" spans="2:65" s="1" customFormat="1" ht="19.5">
      <c r="B194" s="33"/>
      <c r="D194" s="145" t="s">
        <v>193</v>
      </c>
      <c r="F194" s="146" t="s">
        <v>2587</v>
      </c>
      <c r="I194" s="147"/>
      <c r="L194" s="33"/>
      <c r="M194" s="148"/>
      <c r="T194" s="54"/>
      <c r="AT194" s="18" t="s">
        <v>193</v>
      </c>
      <c r="AU194" s="18" t="s">
        <v>78</v>
      </c>
    </row>
    <row r="195" spans="2:65" s="1" customFormat="1" ht="21.75" customHeight="1">
      <c r="B195" s="33"/>
      <c r="C195" s="132" t="s">
        <v>396</v>
      </c>
      <c r="D195" s="132" t="s">
        <v>186</v>
      </c>
      <c r="E195" s="133" t="s">
        <v>2589</v>
      </c>
      <c r="F195" s="134" t="s">
        <v>2590</v>
      </c>
      <c r="G195" s="135" t="s">
        <v>509</v>
      </c>
      <c r="H195" s="136">
        <v>2</v>
      </c>
      <c r="I195" s="137"/>
      <c r="J195" s="138">
        <f>ROUND(I195*H195,2)</f>
        <v>0</v>
      </c>
      <c r="K195" s="134" t="s">
        <v>190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303</v>
      </c>
      <c r="AT195" s="143" t="s">
        <v>186</v>
      </c>
      <c r="AU195" s="143" t="s">
        <v>78</v>
      </c>
      <c r="AY195" s="18" t="s">
        <v>184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76</v>
      </c>
      <c r="BK195" s="144">
        <f>ROUND(I195*H195,2)</f>
        <v>0</v>
      </c>
      <c r="BL195" s="18" t="s">
        <v>303</v>
      </c>
      <c r="BM195" s="143" t="s">
        <v>2591</v>
      </c>
    </row>
    <row r="196" spans="2:65" s="1" customFormat="1" ht="19.5">
      <c r="B196" s="33"/>
      <c r="D196" s="145" t="s">
        <v>193</v>
      </c>
      <c r="F196" s="146" t="s">
        <v>2592</v>
      </c>
      <c r="I196" s="147"/>
      <c r="L196" s="33"/>
      <c r="M196" s="148"/>
      <c r="T196" s="54"/>
      <c r="AT196" s="18" t="s">
        <v>193</v>
      </c>
      <c r="AU196" s="18" t="s">
        <v>78</v>
      </c>
    </row>
    <row r="197" spans="2:65" s="1" customFormat="1">
      <c r="B197" s="33"/>
      <c r="D197" s="149" t="s">
        <v>195</v>
      </c>
      <c r="F197" s="150" t="s">
        <v>2593</v>
      </c>
      <c r="I197" s="147"/>
      <c r="L197" s="33"/>
      <c r="M197" s="148"/>
      <c r="T197" s="54"/>
      <c r="AT197" s="18" t="s">
        <v>195</v>
      </c>
      <c r="AU197" s="18" t="s">
        <v>78</v>
      </c>
    </row>
    <row r="198" spans="2:65" s="1" customFormat="1" ht="16.5" customHeight="1">
      <c r="B198" s="33"/>
      <c r="C198" s="171" t="s">
        <v>405</v>
      </c>
      <c r="D198" s="171" t="s">
        <v>557</v>
      </c>
      <c r="E198" s="172" t="s">
        <v>2594</v>
      </c>
      <c r="F198" s="173" t="s">
        <v>2595</v>
      </c>
      <c r="G198" s="174" t="s">
        <v>509</v>
      </c>
      <c r="H198" s="175">
        <v>2</v>
      </c>
      <c r="I198" s="176"/>
      <c r="J198" s="177">
        <f>ROUND(I198*H198,2)</f>
        <v>0</v>
      </c>
      <c r="K198" s="173" t="s">
        <v>190</v>
      </c>
      <c r="L198" s="178"/>
      <c r="M198" s="179" t="s">
        <v>19</v>
      </c>
      <c r="N198" s="180" t="s">
        <v>40</v>
      </c>
      <c r="P198" s="141">
        <f>O198*H198</f>
        <v>0</v>
      </c>
      <c r="Q198" s="141">
        <v>1.1E-4</v>
      </c>
      <c r="R198" s="141">
        <f>Q198*H198</f>
        <v>2.2000000000000001E-4</v>
      </c>
      <c r="S198" s="141">
        <v>0</v>
      </c>
      <c r="T198" s="142">
        <f>S198*H198</f>
        <v>0</v>
      </c>
      <c r="AR198" s="143" t="s">
        <v>423</v>
      </c>
      <c r="AT198" s="143" t="s">
        <v>557</v>
      </c>
      <c r="AU198" s="143" t="s">
        <v>78</v>
      </c>
      <c r="AY198" s="18" t="s">
        <v>184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76</v>
      </c>
      <c r="BK198" s="144">
        <f>ROUND(I198*H198,2)</f>
        <v>0</v>
      </c>
      <c r="BL198" s="18" t="s">
        <v>303</v>
      </c>
      <c r="BM198" s="143" t="s">
        <v>2596</v>
      </c>
    </row>
    <row r="199" spans="2:65" s="1" customFormat="1">
      <c r="B199" s="33"/>
      <c r="D199" s="145" t="s">
        <v>193</v>
      </c>
      <c r="F199" s="146" t="s">
        <v>2595</v>
      </c>
      <c r="I199" s="147"/>
      <c r="L199" s="33"/>
      <c r="M199" s="148"/>
      <c r="T199" s="54"/>
      <c r="AT199" s="18" t="s">
        <v>193</v>
      </c>
      <c r="AU199" s="18" t="s">
        <v>78</v>
      </c>
    </row>
    <row r="200" spans="2:65" s="1" customFormat="1" ht="24.2" customHeight="1">
      <c r="B200" s="33"/>
      <c r="C200" s="132" t="s">
        <v>414</v>
      </c>
      <c r="D200" s="132" t="s">
        <v>186</v>
      </c>
      <c r="E200" s="133" t="s">
        <v>2597</v>
      </c>
      <c r="F200" s="134" t="s">
        <v>2598</v>
      </c>
      <c r="G200" s="135" t="s">
        <v>509</v>
      </c>
      <c r="H200" s="136">
        <v>46</v>
      </c>
      <c r="I200" s="137"/>
      <c r="J200" s="138">
        <f>ROUND(I200*H200,2)</f>
        <v>0</v>
      </c>
      <c r="K200" s="134" t="s">
        <v>190</v>
      </c>
      <c r="L200" s="33"/>
      <c r="M200" s="139" t="s">
        <v>19</v>
      </c>
      <c r="N200" s="140" t="s">
        <v>40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303</v>
      </c>
      <c r="AT200" s="143" t="s">
        <v>186</v>
      </c>
      <c r="AU200" s="143" t="s">
        <v>78</v>
      </c>
      <c r="AY200" s="18" t="s">
        <v>184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8" t="s">
        <v>76</v>
      </c>
      <c r="BK200" s="144">
        <f>ROUND(I200*H200,2)</f>
        <v>0</v>
      </c>
      <c r="BL200" s="18" t="s">
        <v>303</v>
      </c>
      <c r="BM200" s="143" t="s">
        <v>2599</v>
      </c>
    </row>
    <row r="201" spans="2:65" s="1" customFormat="1" ht="29.25">
      <c r="B201" s="33"/>
      <c r="D201" s="145" t="s">
        <v>193</v>
      </c>
      <c r="F201" s="146" t="s">
        <v>2600</v>
      </c>
      <c r="I201" s="147"/>
      <c r="L201" s="33"/>
      <c r="M201" s="148"/>
      <c r="T201" s="54"/>
      <c r="AT201" s="18" t="s">
        <v>193</v>
      </c>
      <c r="AU201" s="18" t="s">
        <v>78</v>
      </c>
    </row>
    <row r="202" spans="2:65" s="1" customFormat="1">
      <c r="B202" s="33"/>
      <c r="D202" s="149" t="s">
        <v>195</v>
      </c>
      <c r="F202" s="150" t="s">
        <v>2601</v>
      </c>
      <c r="I202" s="147"/>
      <c r="L202" s="33"/>
      <c r="M202" s="148"/>
      <c r="T202" s="54"/>
      <c r="AT202" s="18" t="s">
        <v>195</v>
      </c>
      <c r="AU202" s="18" t="s">
        <v>78</v>
      </c>
    </row>
    <row r="203" spans="2:65" s="1" customFormat="1" ht="24.2" customHeight="1">
      <c r="B203" s="33"/>
      <c r="C203" s="171" t="s">
        <v>423</v>
      </c>
      <c r="D203" s="171" t="s">
        <v>557</v>
      </c>
      <c r="E203" s="172" t="s">
        <v>2602</v>
      </c>
      <c r="F203" s="173" t="s">
        <v>2603</v>
      </c>
      <c r="G203" s="174" t="s">
        <v>509</v>
      </c>
      <c r="H203" s="175">
        <v>42</v>
      </c>
      <c r="I203" s="176"/>
      <c r="J203" s="177">
        <f>ROUND(I203*H203,2)</f>
        <v>0</v>
      </c>
      <c r="K203" s="173" t="s">
        <v>190</v>
      </c>
      <c r="L203" s="178"/>
      <c r="M203" s="179" t="s">
        <v>19</v>
      </c>
      <c r="N203" s="180" t="s">
        <v>40</v>
      </c>
      <c r="P203" s="141">
        <f>O203*H203</f>
        <v>0</v>
      </c>
      <c r="Q203" s="141">
        <v>6.0000000000000002E-5</v>
      </c>
      <c r="R203" s="141">
        <f>Q203*H203</f>
        <v>2.5200000000000001E-3</v>
      </c>
      <c r="S203" s="141">
        <v>0</v>
      </c>
      <c r="T203" s="142">
        <f>S203*H203</f>
        <v>0</v>
      </c>
      <c r="AR203" s="143" t="s">
        <v>423</v>
      </c>
      <c r="AT203" s="143" t="s">
        <v>557</v>
      </c>
      <c r="AU203" s="143" t="s">
        <v>78</v>
      </c>
      <c r="AY203" s="18" t="s">
        <v>184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76</v>
      </c>
      <c r="BK203" s="144">
        <f>ROUND(I203*H203,2)</f>
        <v>0</v>
      </c>
      <c r="BL203" s="18" t="s">
        <v>303</v>
      </c>
      <c r="BM203" s="143" t="s">
        <v>2604</v>
      </c>
    </row>
    <row r="204" spans="2:65" s="1" customFormat="1" ht="19.5">
      <c r="B204" s="33"/>
      <c r="D204" s="145" t="s">
        <v>193</v>
      </c>
      <c r="F204" s="146" t="s">
        <v>2603</v>
      </c>
      <c r="I204" s="147"/>
      <c r="L204" s="33"/>
      <c r="M204" s="148"/>
      <c r="T204" s="54"/>
      <c r="AT204" s="18" t="s">
        <v>193</v>
      </c>
      <c r="AU204" s="18" t="s">
        <v>78</v>
      </c>
    </row>
    <row r="205" spans="2:65" s="12" customFormat="1">
      <c r="B205" s="151"/>
      <c r="D205" s="145" t="s">
        <v>197</v>
      </c>
      <c r="E205" s="152" t="s">
        <v>19</v>
      </c>
      <c r="F205" s="153" t="s">
        <v>506</v>
      </c>
      <c r="H205" s="154">
        <v>42</v>
      </c>
      <c r="I205" s="155"/>
      <c r="L205" s="151"/>
      <c r="M205" s="156"/>
      <c r="T205" s="157"/>
      <c r="AT205" s="152" t="s">
        <v>197</v>
      </c>
      <c r="AU205" s="152" t="s">
        <v>78</v>
      </c>
      <c r="AV205" s="12" t="s">
        <v>78</v>
      </c>
      <c r="AW205" s="12" t="s">
        <v>31</v>
      </c>
      <c r="AX205" s="12" t="s">
        <v>76</v>
      </c>
      <c r="AY205" s="152" t="s">
        <v>184</v>
      </c>
    </row>
    <row r="206" spans="2:65" s="1" customFormat="1" ht="37.9" customHeight="1">
      <c r="B206" s="33"/>
      <c r="C206" s="171" t="s">
        <v>430</v>
      </c>
      <c r="D206" s="171" t="s">
        <v>557</v>
      </c>
      <c r="E206" s="172" t="s">
        <v>2605</v>
      </c>
      <c r="F206" s="173" t="s">
        <v>2606</v>
      </c>
      <c r="G206" s="174" t="s">
        <v>509</v>
      </c>
      <c r="H206" s="175">
        <v>4</v>
      </c>
      <c r="I206" s="176"/>
      <c r="J206" s="177">
        <f>ROUND(I206*H206,2)</f>
        <v>0</v>
      </c>
      <c r="K206" s="173" t="s">
        <v>190</v>
      </c>
      <c r="L206" s="178"/>
      <c r="M206" s="179" t="s">
        <v>19</v>
      </c>
      <c r="N206" s="180" t="s">
        <v>40</v>
      </c>
      <c r="P206" s="141">
        <f>O206*H206</f>
        <v>0</v>
      </c>
      <c r="Q206" s="141">
        <v>6.9999999999999994E-5</v>
      </c>
      <c r="R206" s="141">
        <f>Q206*H206</f>
        <v>2.7999999999999998E-4</v>
      </c>
      <c r="S206" s="141">
        <v>0</v>
      </c>
      <c r="T206" s="142">
        <f>S206*H206</f>
        <v>0</v>
      </c>
      <c r="AR206" s="143" t="s">
        <v>423</v>
      </c>
      <c r="AT206" s="143" t="s">
        <v>557</v>
      </c>
      <c r="AU206" s="143" t="s">
        <v>78</v>
      </c>
      <c r="AY206" s="18" t="s">
        <v>184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76</v>
      </c>
      <c r="BK206" s="144">
        <f>ROUND(I206*H206,2)</f>
        <v>0</v>
      </c>
      <c r="BL206" s="18" t="s">
        <v>303</v>
      </c>
      <c r="BM206" s="143" t="s">
        <v>2607</v>
      </c>
    </row>
    <row r="207" spans="2:65" s="1" customFormat="1" ht="19.5">
      <c r="B207" s="33"/>
      <c r="D207" s="145" t="s">
        <v>193</v>
      </c>
      <c r="F207" s="146" t="s">
        <v>2606</v>
      </c>
      <c r="I207" s="147"/>
      <c r="L207" s="33"/>
      <c r="M207" s="148"/>
      <c r="T207" s="54"/>
      <c r="AT207" s="18" t="s">
        <v>193</v>
      </c>
      <c r="AU207" s="18" t="s">
        <v>78</v>
      </c>
    </row>
    <row r="208" spans="2:65" s="1" customFormat="1" ht="16.5" customHeight="1">
      <c r="B208" s="33"/>
      <c r="C208" s="171" t="s">
        <v>438</v>
      </c>
      <c r="D208" s="171" t="s">
        <v>557</v>
      </c>
      <c r="E208" s="172" t="s">
        <v>2608</v>
      </c>
      <c r="F208" s="173" t="s">
        <v>2609</v>
      </c>
      <c r="G208" s="174" t="s">
        <v>509</v>
      </c>
      <c r="H208" s="175">
        <v>54</v>
      </c>
      <c r="I208" s="176"/>
      <c r="J208" s="177">
        <f>ROUND(I208*H208,2)</f>
        <v>0</v>
      </c>
      <c r="K208" s="173" t="s">
        <v>190</v>
      </c>
      <c r="L208" s="178"/>
      <c r="M208" s="179" t="s">
        <v>19</v>
      </c>
      <c r="N208" s="180" t="s">
        <v>40</v>
      </c>
      <c r="P208" s="141">
        <f>O208*H208</f>
        <v>0</v>
      </c>
      <c r="Q208" s="141">
        <v>1.0000000000000001E-5</v>
      </c>
      <c r="R208" s="141">
        <f>Q208*H208</f>
        <v>5.4000000000000001E-4</v>
      </c>
      <c r="S208" s="141">
        <v>0</v>
      </c>
      <c r="T208" s="142">
        <f>S208*H208</f>
        <v>0</v>
      </c>
      <c r="AR208" s="143" t="s">
        <v>423</v>
      </c>
      <c r="AT208" s="143" t="s">
        <v>557</v>
      </c>
      <c r="AU208" s="143" t="s">
        <v>78</v>
      </c>
      <c r="AY208" s="18" t="s">
        <v>184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76</v>
      </c>
      <c r="BK208" s="144">
        <f>ROUND(I208*H208,2)</f>
        <v>0</v>
      </c>
      <c r="BL208" s="18" t="s">
        <v>303</v>
      </c>
      <c r="BM208" s="143" t="s">
        <v>2610</v>
      </c>
    </row>
    <row r="209" spans="2:65" s="1" customFormat="1">
      <c r="B209" s="33"/>
      <c r="D209" s="145" t="s">
        <v>193</v>
      </c>
      <c r="F209" s="146" t="s">
        <v>2609</v>
      </c>
      <c r="I209" s="147"/>
      <c r="L209" s="33"/>
      <c r="M209" s="148"/>
      <c r="T209" s="54"/>
      <c r="AT209" s="18" t="s">
        <v>193</v>
      </c>
      <c r="AU209" s="18" t="s">
        <v>78</v>
      </c>
    </row>
    <row r="210" spans="2:65" s="1" customFormat="1" ht="24.2" customHeight="1">
      <c r="B210" s="33"/>
      <c r="C210" s="171" t="s">
        <v>446</v>
      </c>
      <c r="D210" s="171" t="s">
        <v>557</v>
      </c>
      <c r="E210" s="172" t="s">
        <v>2611</v>
      </c>
      <c r="F210" s="173" t="s">
        <v>2612</v>
      </c>
      <c r="G210" s="174" t="s">
        <v>509</v>
      </c>
      <c r="H210" s="175">
        <v>8</v>
      </c>
      <c r="I210" s="176"/>
      <c r="J210" s="177">
        <f>ROUND(I210*H210,2)</f>
        <v>0</v>
      </c>
      <c r="K210" s="173" t="s">
        <v>190</v>
      </c>
      <c r="L210" s="178"/>
      <c r="M210" s="179" t="s">
        <v>19</v>
      </c>
      <c r="N210" s="180" t="s">
        <v>40</v>
      </c>
      <c r="P210" s="141">
        <f>O210*H210</f>
        <v>0</v>
      </c>
      <c r="Q210" s="141">
        <v>4.0000000000000003E-5</v>
      </c>
      <c r="R210" s="141">
        <f>Q210*H210</f>
        <v>3.2000000000000003E-4</v>
      </c>
      <c r="S210" s="141">
        <v>0</v>
      </c>
      <c r="T210" s="142">
        <f>S210*H210</f>
        <v>0</v>
      </c>
      <c r="AR210" s="143" t="s">
        <v>423</v>
      </c>
      <c r="AT210" s="143" t="s">
        <v>557</v>
      </c>
      <c r="AU210" s="143" t="s">
        <v>78</v>
      </c>
      <c r="AY210" s="18" t="s">
        <v>184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8" t="s">
        <v>76</v>
      </c>
      <c r="BK210" s="144">
        <f>ROUND(I210*H210,2)</f>
        <v>0</v>
      </c>
      <c r="BL210" s="18" t="s">
        <v>303</v>
      </c>
      <c r="BM210" s="143" t="s">
        <v>2613</v>
      </c>
    </row>
    <row r="211" spans="2:65" s="1" customFormat="1" ht="19.5">
      <c r="B211" s="33"/>
      <c r="D211" s="145" t="s">
        <v>193</v>
      </c>
      <c r="F211" s="146" t="s">
        <v>2612</v>
      </c>
      <c r="I211" s="147"/>
      <c r="L211" s="33"/>
      <c r="M211" s="148"/>
      <c r="T211" s="54"/>
      <c r="AT211" s="18" t="s">
        <v>193</v>
      </c>
      <c r="AU211" s="18" t="s">
        <v>78</v>
      </c>
    </row>
    <row r="212" spans="2:65" s="1" customFormat="1" ht="24.2" customHeight="1">
      <c r="B212" s="33"/>
      <c r="C212" s="171" t="s">
        <v>453</v>
      </c>
      <c r="D212" s="171" t="s">
        <v>557</v>
      </c>
      <c r="E212" s="172" t="s">
        <v>2614</v>
      </c>
      <c r="F212" s="173" t="s">
        <v>2615</v>
      </c>
      <c r="G212" s="174" t="s">
        <v>509</v>
      </c>
      <c r="H212" s="175">
        <v>7</v>
      </c>
      <c r="I212" s="176"/>
      <c r="J212" s="177">
        <f>ROUND(I212*H212,2)</f>
        <v>0</v>
      </c>
      <c r="K212" s="173" t="s">
        <v>190</v>
      </c>
      <c r="L212" s="178"/>
      <c r="M212" s="179" t="s">
        <v>19</v>
      </c>
      <c r="N212" s="180" t="s">
        <v>40</v>
      </c>
      <c r="P212" s="141">
        <f>O212*H212</f>
        <v>0</v>
      </c>
      <c r="Q212" s="141">
        <v>2.9999999999999997E-4</v>
      </c>
      <c r="R212" s="141">
        <f>Q212*H212</f>
        <v>2.0999999999999999E-3</v>
      </c>
      <c r="S212" s="141">
        <v>0</v>
      </c>
      <c r="T212" s="142">
        <f>S212*H212</f>
        <v>0</v>
      </c>
      <c r="AR212" s="143" t="s">
        <v>423</v>
      </c>
      <c r="AT212" s="143" t="s">
        <v>557</v>
      </c>
      <c r="AU212" s="143" t="s">
        <v>78</v>
      </c>
      <c r="AY212" s="18" t="s">
        <v>184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76</v>
      </c>
      <c r="BK212" s="144">
        <f>ROUND(I212*H212,2)</f>
        <v>0</v>
      </c>
      <c r="BL212" s="18" t="s">
        <v>303</v>
      </c>
      <c r="BM212" s="143" t="s">
        <v>2616</v>
      </c>
    </row>
    <row r="213" spans="2:65" s="1" customFormat="1" ht="19.5">
      <c r="B213" s="33"/>
      <c r="D213" s="145" t="s">
        <v>193</v>
      </c>
      <c r="F213" s="146" t="s">
        <v>2615</v>
      </c>
      <c r="I213" s="147"/>
      <c r="L213" s="33"/>
      <c r="M213" s="148"/>
      <c r="T213" s="54"/>
      <c r="AT213" s="18" t="s">
        <v>193</v>
      </c>
      <c r="AU213" s="18" t="s">
        <v>78</v>
      </c>
    </row>
    <row r="214" spans="2:65" s="1" customFormat="1" ht="24.2" customHeight="1">
      <c r="B214" s="33"/>
      <c r="C214" s="171" t="s">
        <v>460</v>
      </c>
      <c r="D214" s="171" t="s">
        <v>557</v>
      </c>
      <c r="E214" s="172" t="s">
        <v>2617</v>
      </c>
      <c r="F214" s="173" t="s">
        <v>2618</v>
      </c>
      <c r="G214" s="174" t="s">
        <v>509</v>
      </c>
      <c r="H214" s="175">
        <v>4</v>
      </c>
      <c r="I214" s="176"/>
      <c r="J214" s="177">
        <f>ROUND(I214*H214,2)</f>
        <v>0</v>
      </c>
      <c r="K214" s="173" t="s">
        <v>190</v>
      </c>
      <c r="L214" s="178"/>
      <c r="M214" s="179" t="s">
        <v>19</v>
      </c>
      <c r="N214" s="180" t="s">
        <v>40</v>
      </c>
      <c r="P214" s="141">
        <f>O214*H214</f>
        <v>0</v>
      </c>
      <c r="Q214" s="141">
        <v>2.9999999999999997E-4</v>
      </c>
      <c r="R214" s="141">
        <f>Q214*H214</f>
        <v>1.1999999999999999E-3</v>
      </c>
      <c r="S214" s="141">
        <v>0</v>
      </c>
      <c r="T214" s="142">
        <f>S214*H214</f>
        <v>0</v>
      </c>
      <c r="AR214" s="143" t="s">
        <v>423</v>
      </c>
      <c r="AT214" s="143" t="s">
        <v>557</v>
      </c>
      <c r="AU214" s="143" t="s">
        <v>78</v>
      </c>
      <c r="AY214" s="18" t="s">
        <v>184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76</v>
      </c>
      <c r="BK214" s="144">
        <f>ROUND(I214*H214,2)</f>
        <v>0</v>
      </c>
      <c r="BL214" s="18" t="s">
        <v>303</v>
      </c>
      <c r="BM214" s="143" t="s">
        <v>2619</v>
      </c>
    </row>
    <row r="215" spans="2:65" s="1" customFormat="1" ht="19.5">
      <c r="B215" s="33"/>
      <c r="D215" s="145" t="s">
        <v>193</v>
      </c>
      <c r="F215" s="146" t="s">
        <v>2618</v>
      </c>
      <c r="I215" s="147"/>
      <c r="L215" s="33"/>
      <c r="M215" s="148"/>
      <c r="T215" s="54"/>
      <c r="AT215" s="18" t="s">
        <v>193</v>
      </c>
      <c r="AU215" s="18" t="s">
        <v>78</v>
      </c>
    </row>
    <row r="216" spans="2:65" s="1" customFormat="1" ht="33" customHeight="1">
      <c r="B216" s="33"/>
      <c r="C216" s="132" t="s">
        <v>471</v>
      </c>
      <c r="D216" s="132" t="s">
        <v>186</v>
      </c>
      <c r="E216" s="133" t="s">
        <v>2620</v>
      </c>
      <c r="F216" s="134" t="s">
        <v>2621</v>
      </c>
      <c r="G216" s="135" t="s">
        <v>509</v>
      </c>
      <c r="H216" s="136">
        <v>12</v>
      </c>
      <c r="I216" s="137"/>
      <c r="J216" s="138">
        <f>ROUND(I216*H216,2)</f>
        <v>0</v>
      </c>
      <c r="K216" s="134" t="s">
        <v>190</v>
      </c>
      <c r="L216" s="33"/>
      <c r="M216" s="139" t="s">
        <v>19</v>
      </c>
      <c r="N216" s="140" t="s">
        <v>40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303</v>
      </c>
      <c r="AT216" s="143" t="s">
        <v>186</v>
      </c>
      <c r="AU216" s="143" t="s">
        <v>78</v>
      </c>
      <c r="AY216" s="18" t="s">
        <v>184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76</v>
      </c>
      <c r="BK216" s="144">
        <f>ROUND(I216*H216,2)</f>
        <v>0</v>
      </c>
      <c r="BL216" s="18" t="s">
        <v>303</v>
      </c>
      <c r="BM216" s="143" t="s">
        <v>2622</v>
      </c>
    </row>
    <row r="217" spans="2:65" s="1" customFormat="1" ht="19.5">
      <c r="B217" s="33"/>
      <c r="D217" s="145" t="s">
        <v>193</v>
      </c>
      <c r="F217" s="146" t="s">
        <v>2623</v>
      </c>
      <c r="I217" s="147"/>
      <c r="L217" s="33"/>
      <c r="M217" s="148"/>
      <c r="T217" s="54"/>
      <c r="AT217" s="18" t="s">
        <v>193</v>
      </c>
      <c r="AU217" s="18" t="s">
        <v>78</v>
      </c>
    </row>
    <row r="218" spans="2:65" s="1" customFormat="1">
      <c r="B218" s="33"/>
      <c r="D218" s="149" t="s">
        <v>195</v>
      </c>
      <c r="F218" s="150" t="s">
        <v>2624</v>
      </c>
      <c r="I218" s="147"/>
      <c r="L218" s="33"/>
      <c r="M218" s="148"/>
      <c r="T218" s="54"/>
      <c r="AT218" s="18" t="s">
        <v>195</v>
      </c>
      <c r="AU218" s="18" t="s">
        <v>78</v>
      </c>
    </row>
    <row r="219" spans="2:65" s="1" customFormat="1" ht="24.2" customHeight="1">
      <c r="B219" s="33"/>
      <c r="C219" s="171" t="s">
        <v>481</v>
      </c>
      <c r="D219" s="171" t="s">
        <v>557</v>
      </c>
      <c r="E219" s="172" t="s">
        <v>2625</v>
      </c>
      <c r="F219" s="173" t="s">
        <v>2626</v>
      </c>
      <c r="G219" s="174" t="s">
        <v>509</v>
      </c>
      <c r="H219" s="175">
        <v>12</v>
      </c>
      <c r="I219" s="176"/>
      <c r="J219" s="177">
        <f>ROUND(I219*H219,2)</f>
        <v>0</v>
      </c>
      <c r="K219" s="173" t="s">
        <v>19</v>
      </c>
      <c r="L219" s="178"/>
      <c r="M219" s="179" t="s">
        <v>19</v>
      </c>
      <c r="N219" s="180" t="s">
        <v>40</v>
      </c>
      <c r="P219" s="141">
        <f>O219*H219</f>
        <v>0</v>
      </c>
      <c r="Q219" s="141">
        <v>1E-4</v>
      </c>
      <c r="R219" s="141">
        <f>Q219*H219</f>
        <v>1.2000000000000001E-3</v>
      </c>
      <c r="S219" s="141">
        <v>0</v>
      </c>
      <c r="T219" s="142">
        <f>S219*H219</f>
        <v>0</v>
      </c>
      <c r="AR219" s="143" t="s">
        <v>423</v>
      </c>
      <c r="AT219" s="143" t="s">
        <v>557</v>
      </c>
      <c r="AU219" s="143" t="s">
        <v>78</v>
      </c>
      <c r="AY219" s="18" t="s">
        <v>184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8" t="s">
        <v>76</v>
      </c>
      <c r="BK219" s="144">
        <f>ROUND(I219*H219,2)</f>
        <v>0</v>
      </c>
      <c r="BL219" s="18" t="s">
        <v>303</v>
      </c>
      <c r="BM219" s="143" t="s">
        <v>2627</v>
      </c>
    </row>
    <row r="220" spans="2:65" s="1" customFormat="1" ht="19.5">
      <c r="B220" s="33"/>
      <c r="D220" s="145" t="s">
        <v>193</v>
      </c>
      <c r="F220" s="146" t="s">
        <v>2626</v>
      </c>
      <c r="I220" s="147"/>
      <c r="L220" s="33"/>
      <c r="M220" s="148"/>
      <c r="T220" s="54"/>
      <c r="AT220" s="18" t="s">
        <v>193</v>
      </c>
      <c r="AU220" s="18" t="s">
        <v>78</v>
      </c>
    </row>
    <row r="221" spans="2:65" s="1" customFormat="1" ht="19.5">
      <c r="B221" s="33"/>
      <c r="D221" s="145" t="s">
        <v>561</v>
      </c>
      <c r="F221" s="181" t="s">
        <v>2628</v>
      </c>
      <c r="I221" s="147"/>
      <c r="L221" s="33"/>
      <c r="M221" s="148"/>
      <c r="T221" s="54"/>
      <c r="AT221" s="18" t="s">
        <v>561</v>
      </c>
      <c r="AU221" s="18" t="s">
        <v>78</v>
      </c>
    </row>
    <row r="222" spans="2:65" s="1" customFormat="1" ht="33" customHeight="1">
      <c r="B222" s="33"/>
      <c r="C222" s="132" t="s">
        <v>490</v>
      </c>
      <c r="D222" s="132" t="s">
        <v>186</v>
      </c>
      <c r="E222" s="133" t="s">
        <v>2629</v>
      </c>
      <c r="F222" s="134" t="s">
        <v>2630</v>
      </c>
      <c r="G222" s="135" t="s">
        <v>509</v>
      </c>
      <c r="H222" s="136">
        <v>3</v>
      </c>
      <c r="I222" s="137"/>
      <c r="J222" s="138">
        <f>ROUND(I222*H222,2)</f>
        <v>0</v>
      </c>
      <c r="K222" s="134" t="s">
        <v>190</v>
      </c>
      <c r="L222" s="33"/>
      <c r="M222" s="139" t="s">
        <v>19</v>
      </c>
      <c r="N222" s="140" t="s">
        <v>40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303</v>
      </c>
      <c r="AT222" s="143" t="s">
        <v>186</v>
      </c>
      <c r="AU222" s="143" t="s">
        <v>78</v>
      </c>
      <c r="AY222" s="18" t="s">
        <v>184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8" t="s">
        <v>76</v>
      </c>
      <c r="BK222" s="144">
        <f>ROUND(I222*H222,2)</f>
        <v>0</v>
      </c>
      <c r="BL222" s="18" t="s">
        <v>303</v>
      </c>
      <c r="BM222" s="143" t="s">
        <v>2631</v>
      </c>
    </row>
    <row r="223" spans="2:65" s="1" customFormat="1" ht="19.5">
      <c r="B223" s="33"/>
      <c r="D223" s="145" t="s">
        <v>193</v>
      </c>
      <c r="F223" s="146" t="s">
        <v>2632</v>
      </c>
      <c r="I223" s="147"/>
      <c r="L223" s="33"/>
      <c r="M223" s="148"/>
      <c r="T223" s="54"/>
      <c r="AT223" s="18" t="s">
        <v>193</v>
      </c>
      <c r="AU223" s="18" t="s">
        <v>78</v>
      </c>
    </row>
    <row r="224" spans="2:65" s="1" customFormat="1">
      <c r="B224" s="33"/>
      <c r="D224" s="149" t="s">
        <v>195</v>
      </c>
      <c r="F224" s="150" t="s">
        <v>2633</v>
      </c>
      <c r="I224" s="147"/>
      <c r="L224" s="33"/>
      <c r="M224" s="148"/>
      <c r="T224" s="54"/>
      <c r="AT224" s="18" t="s">
        <v>195</v>
      </c>
      <c r="AU224" s="18" t="s">
        <v>78</v>
      </c>
    </row>
    <row r="225" spans="2:65" s="12" customFormat="1">
      <c r="B225" s="151"/>
      <c r="D225" s="145" t="s">
        <v>197</v>
      </c>
      <c r="E225" s="152" t="s">
        <v>19</v>
      </c>
      <c r="F225" s="153" t="s">
        <v>206</v>
      </c>
      <c r="H225" s="154">
        <v>3</v>
      </c>
      <c r="I225" s="155"/>
      <c r="L225" s="151"/>
      <c r="M225" s="156"/>
      <c r="T225" s="157"/>
      <c r="AT225" s="152" t="s">
        <v>197</v>
      </c>
      <c r="AU225" s="152" t="s">
        <v>78</v>
      </c>
      <c r="AV225" s="12" t="s">
        <v>78</v>
      </c>
      <c r="AW225" s="12" t="s">
        <v>31</v>
      </c>
      <c r="AX225" s="12" t="s">
        <v>76</v>
      </c>
      <c r="AY225" s="152" t="s">
        <v>184</v>
      </c>
    </row>
    <row r="226" spans="2:65" s="1" customFormat="1" ht="24.2" customHeight="1">
      <c r="B226" s="33"/>
      <c r="C226" s="171" t="s">
        <v>499</v>
      </c>
      <c r="D226" s="171" t="s">
        <v>557</v>
      </c>
      <c r="E226" s="172" t="s">
        <v>2634</v>
      </c>
      <c r="F226" s="173" t="s">
        <v>2635</v>
      </c>
      <c r="G226" s="174" t="s">
        <v>509</v>
      </c>
      <c r="H226" s="175">
        <v>3</v>
      </c>
      <c r="I226" s="176"/>
      <c r="J226" s="177">
        <f>ROUND(I226*H226,2)</f>
        <v>0</v>
      </c>
      <c r="K226" s="173" t="s">
        <v>190</v>
      </c>
      <c r="L226" s="178"/>
      <c r="M226" s="179" t="s">
        <v>19</v>
      </c>
      <c r="N226" s="180" t="s">
        <v>40</v>
      </c>
      <c r="P226" s="141">
        <f>O226*H226</f>
        <v>0</v>
      </c>
      <c r="Q226" s="141">
        <v>2.2000000000000001E-4</v>
      </c>
      <c r="R226" s="141">
        <f>Q226*H226</f>
        <v>6.6E-4</v>
      </c>
      <c r="S226" s="141">
        <v>0</v>
      </c>
      <c r="T226" s="142">
        <f>S226*H226</f>
        <v>0</v>
      </c>
      <c r="AR226" s="143" t="s">
        <v>423</v>
      </c>
      <c r="AT226" s="143" t="s">
        <v>557</v>
      </c>
      <c r="AU226" s="143" t="s">
        <v>78</v>
      </c>
      <c r="AY226" s="18" t="s">
        <v>184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8" t="s">
        <v>76</v>
      </c>
      <c r="BK226" s="144">
        <f>ROUND(I226*H226,2)</f>
        <v>0</v>
      </c>
      <c r="BL226" s="18" t="s">
        <v>303</v>
      </c>
      <c r="BM226" s="143" t="s">
        <v>2636</v>
      </c>
    </row>
    <row r="227" spans="2:65" s="1" customFormat="1" ht="19.5">
      <c r="B227" s="33"/>
      <c r="D227" s="145" t="s">
        <v>193</v>
      </c>
      <c r="F227" s="146" t="s">
        <v>2635</v>
      </c>
      <c r="I227" s="147"/>
      <c r="L227" s="33"/>
      <c r="M227" s="148"/>
      <c r="T227" s="54"/>
      <c r="AT227" s="18" t="s">
        <v>193</v>
      </c>
      <c r="AU227" s="18" t="s">
        <v>78</v>
      </c>
    </row>
    <row r="228" spans="2:65" s="12" customFormat="1">
      <c r="B228" s="151"/>
      <c r="D228" s="145" t="s">
        <v>197</v>
      </c>
      <c r="E228" s="152" t="s">
        <v>19</v>
      </c>
      <c r="F228" s="153" t="s">
        <v>206</v>
      </c>
      <c r="H228" s="154">
        <v>3</v>
      </c>
      <c r="I228" s="155"/>
      <c r="L228" s="151"/>
      <c r="M228" s="156"/>
      <c r="T228" s="157"/>
      <c r="AT228" s="152" t="s">
        <v>197</v>
      </c>
      <c r="AU228" s="152" t="s">
        <v>78</v>
      </c>
      <c r="AV228" s="12" t="s">
        <v>78</v>
      </c>
      <c r="AW228" s="12" t="s">
        <v>31</v>
      </c>
      <c r="AX228" s="12" t="s">
        <v>76</v>
      </c>
      <c r="AY228" s="152" t="s">
        <v>184</v>
      </c>
    </row>
    <row r="229" spans="2:65" s="1" customFormat="1" ht="37.9" customHeight="1">
      <c r="B229" s="33"/>
      <c r="C229" s="132" t="s">
        <v>506</v>
      </c>
      <c r="D229" s="132" t="s">
        <v>186</v>
      </c>
      <c r="E229" s="133" t="s">
        <v>2637</v>
      </c>
      <c r="F229" s="134" t="s">
        <v>2638</v>
      </c>
      <c r="G229" s="135" t="s">
        <v>509</v>
      </c>
      <c r="H229" s="136">
        <v>3</v>
      </c>
      <c r="I229" s="137"/>
      <c r="J229" s="138">
        <f>ROUND(I229*H229,2)</f>
        <v>0</v>
      </c>
      <c r="K229" s="134" t="s">
        <v>19</v>
      </c>
      <c r="L229" s="33"/>
      <c r="M229" s="139" t="s">
        <v>19</v>
      </c>
      <c r="N229" s="140" t="s">
        <v>40</v>
      </c>
      <c r="P229" s="141">
        <f>O229*H229</f>
        <v>0</v>
      </c>
      <c r="Q229" s="141">
        <v>1.2999999999999999E-4</v>
      </c>
      <c r="R229" s="141">
        <f>Q229*H229</f>
        <v>3.8999999999999994E-4</v>
      </c>
      <c r="S229" s="141">
        <v>0</v>
      </c>
      <c r="T229" s="142">
        <f>S229*H229</f>
        <v>0</v>
      </c>
      <c r="AR229" s="143" t="s">
        <v>661</v>
      </c>
      <c r="AT229" s="143" t="s">
        <v>186</v>
      </c>
      <c r="AU229" s="143" t="s">
        <v>78</v>
      </c>
      <c r="AY229" s="18" t="s">
        <v>184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76</v>
      </c>
      <c r="BK229" s="144">
        <f>ROUND(I229*H229,2)</f>
        <v>0</v>
      </c>
      <c r="BL229" s="18" t="s">
        <v>661</v>
      </c>
      <c r="BM229" s="143" t="s">
        <v>2639</v>
      </c>
    </row>
    <row r="230" spans="2:65" s="1" customFormat="1">
      <c r="B230" s="33"/>
      <c r="D230" s="145" t="s">
        <v>193</v>
      </c>
      <c r="F230" s="146" t="s">
        <v>2640</v>
      </c>
      <c r="I230" s="147"/>
      <c r="L230" s="33"/>
      <c r="M230" s="148"/>
      <c r="T230" s="54"/>
      <c r="AT230" s="18" t="s">
        <v>193</v>
      </c>
      <c r="AU230" s="18" t="s">
        <v>78</v>
      </c>
    </row>
    <row r="231" spans="2:65" s="1" customFormat="1" ht="24.2" customHeight="1">
      <c r="B231" s="33"/>
      <c r="C231" s="171" t="s">
        <v>513</v>
      </c>
      <c r="D231" s="171" t="s">
        <v>557</v>
      </c>
      <c r="E231" s="172" t="s">
        <v>2641</v>
      </c>
      <c r="F231" s="173" t="s">
        <v>2642</v>
      </c>
      <c r="G231" s="174" t="s">
        <v>509</v>
      </c>
      <c r="H231" s="175">
        <v>1</v>
      </c>
      <c r="I231" s="176"/>
      <c r="J231" s="177">
        <f>ROUND(I231*H231,2)</f>
        <v>0</v>
      </c>
      <c r="K231" s="173" t="s">
        <v>190</v>
      </c>
      <c r="L231" s="178"/>
      <c r="M231" s="179" t="s">
        <v>19</v>
      </c>
      <c r="N231" s="180" t="s">
        <v>40</v>
      </c>
      <c r="P231" s="141">
        <f>O231*H231</f>
        <v>0</v>
      </c>
      <c r="Q231" s="141">
        <v>8.0999999999999996E-3</v>
      </c>
      <c r="R231" s="141">
        <f>Q231*H231</f>
        <v>8.0999999999999996E-3</v>
      </c>
      <c r="S231" s="141">
        <v>0</v>
      </c>
      <c r="T231" s="142">
        <f>S231*H231</f>
        <v>0</v>
      </c>
      <c r="AR231" s="143" t="s">
        <v>423</v>
      </c>
      <c r="AT231" s="143" t="s">
        <v>557</v>
      </c>
      <c r="AU231" s="143" t="s">
        <v>78</v>
      </c>
      <c r="AY231" s="18" t="s">
        <v>184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76</v>
      </c>
      <c r="BK231" s="144">
        <f>ROUND(I231*H231,2)</f>
        <v>0</v>
      </c>
      <c r="BL231" s="18" t="s">
        <v>303</v>
      </c>
      <c r="BM231" s="143" t="s">
        <v>2643</v>
      </c>
    </row>
    <row r="232" spans="2:65" s="1" customFormat="1">
      <c r="B232" s="33"/>
      <c r="D232" s="145" t="s">
        <v>193</v>
      </c>
      <c r="F232" s="146" t="s">
        <v>2642</v>
      </c>
      <c r="I232" s="147"/>
      <c r="L232" s="33"/>
      <c r="M232" s="148"/>
      <c r="T232" s="54"/>
      <c r="AT232" s="18" t="s">
        <v>193</v>
      </c>
      <c r="AU232" s="18" t="s">
        <v>78</v>
      </c>
    </row>
    <row r="233" spans="2:65" s="1" customFormat="1" ht="24.2" customHeight="1">
      <c r="B233" s="33"/>
      <c r="C233" s="171" t="s">
        <v>520</v>
      </c>
      <c r="D233" s="171" t="s">
        <v>557</v>
      </c>
      <c r="E233" s="172" t="s">
        <v>2644</v>
      </c>
      <c r="F233" s="173" t="s">
        <v>2645</v>
      </c>
      <c r="G233" s="174" t="s">
        <v>509</v>
      </c>
      <c r="H233" s="175">
        <v>2</v>
      </c>
      <c r="I233" s="176"/>
      <c r="J233" s="177">
        <f>ROUND(I233*H233,2)</f>
        <v>0</v>
      </c>
      <c r="K233" s="173" t="s">
        <v>190</v>
      </c>
      <c r="L233" s="178"/>
      <c r="M233" s="179" t="s">
        <v>19</v>
      </c>
      <c r="N233" s="180" t="s">
        <v>40</v>
      </c>
      <c r="P233" s="141">
        <f>O233*H233</f>
        <v>0</v>
      </c>
      <c r="Q233" s="141">
        <v>8.0999999999999996E-3</v>
      </c>
      <c r="R233" s="141">
        <f>Q233*H233</f>
        <v>1.6199999999999999E-2</v>
      </c>
      <c r="S233" s="141">
        <v>0</v>
      </c>
      <c r="T233" s="142">
        <f>S233*H233</f>
        <v>0</v>
      </c>
      <c r="AR233" s="143" t="s">
        <v>423</v>
      </c>
      <c r="AT233" s="143" t="s">
        <v>557</v>
      </c>
      <c r="AU233" s="143" t="s">
        <v>78</v>
      </c>
      <c r="AY233" s="18" t="s">
        <v>184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8" t="s">
        <v>76</v>
      </c>
      <c r="BK233" s="144">
        <f>ROUND(I233*H233,2)</f>
        <v>0</v>
      </c>
      <c r="BL233" s="18" t="s">
        <v>303</v>
      </c>
      <c r="BM233" s="143" t="s">
        <v>2646</v>
      </c>
    </row>
    <row r="234" spans="2:65" s="1" customFormat="1" ht="19.5">
      <c r="B234" s="33"/>
      <c r="D234" s="145" t="s">
        <v>193</v>
      </c>
      <c r="F234" s="146" t="s">
        <v>2645</v>
      </c>
      <c r="I234" s="147"/>
      <c r="L234" s="33"/>
      <c r="M234" s="148"/>
      <c r="T234" s="54"/>
      <c r="AT234" s="18" t="s">
        <v>193</v>
      </c>
      <c r="AU234" s="18" t="s">
        <v>78</v>
      </c>
    </row>
    <row r="235" spans="2:65" s="1" customFormat="1" ht="24.2" customHeight="1">
      <c r="B235" s="33"/>
      <c r="C235" s="132" t="s">
        <v>526</v>
      </c>
      <c r="D235" s="132" t="s">
        <v>186</v>
      </c>
      <c r="E235" s="133" t="s">
        <v>2647</v>
      </c>
      <c r="F235" s="134" t="s">
        <v>2648</v>
      </c>
      <c r="G235" s="135" t="s">
        <v>328</v>
      </c>
      <c r="H235" s="136">
        <v>75</v>
      </c>
      <c r="I235" s="137"/>
      <c r="J235" s="138">
        <f>ROUND(I235*H235,2)</f>
        <v>0</v>
      </c>
      <c r="K235" s="134" t="s">
        <v>190</v>
      </c>
      <c r="L235" s="33"/>
      <c r="M235" s="139" t="s">
        <v>19</v>
      </c>
      <c r="N235" s="140" t="s">
        <v>40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303</v>
      </c>
      <c r="AT235" s="143" t="s">
        <v>186</v>
      </c>
      <c r="AU235" s="143" t="s">
        <v>78</v>
      </c>
      <c r="AY235" s="18" t="s">
        <v>184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8" t="s">
        <v>76</v>
      </c>
      <c r="BK235" s="144">
        <f>ROUND(I235*H235,2)</f>
        <v>0</v>
      </c>
      <c r="BL235" s="18" t="s">
        <v>303</v>
      </c>
      <c r="BM235" s="143" t="s">
        <v>2649</v>
      </c>
    </row>
    <row r="236" spans="2:65" s="1" customFormat="1" ht="19.5">
      <c r="B236" s="33"/>
      <c r="D236" s="145" t="s">
        <v>193</v>
      </c>
      <c r="F236" s="146" t="s">
        <v>2650</v>
      </c>
      <c r="I236" s="147"/>
      <c r="L236" s="33"/>
      <c r="M236" s="148"/>
      <c r="T236" s="54"/>
      <c r="AT236" s="18" t="s">
        <v>193</v>
      </c>
      <c r="AU236" s="18" t="s">
        <v>78</v>
      </c>
    </row>
    <row r="237" spans="2:65" s="1" customFormat="1">
      <c r="B237" s="33"/>
      <c r="D237" s="149" t="s">
        <v>195</v>
      </c>
      <c r="F237" s="150" t="s">
        <v>2651</v>
      </c>
      <c r="I237" s="147"/>
      <c r="L237" s="33"/>
      <c r="M237" s="148"/>
      <c r="T237" s="54"/>
      <c r="AT237" s="18" t="s">
        <v>195</v>
      </c>
      <c r="AU237" s="18" t="s">
        <v>78</v>
      </c>
    </row>
    <row r="238" spans="2:65" s="12" customFormat="1">
      <c r="B238" s="151"/>
      <c r="D238" s="145" t="s">
        <v>197</v>
      </c>
      <c r="E238" s="152" t="s">
        <v>19</v>
      </c>
      <c r="F238" s="153" t="s">
        <v>753</v>
      </c>
      <c r="H238" s="154">
        <v>75</v>
      </c>
      <c r="I238" s="155"/>
      <c r="L238" s="151"/>
      <c r="M238" s="156"/>
      <c r="T238" s="157"/>
      <c r="AT238" s="152" t="s">
        <v>197</v>
      </c>
      <c r="AU238" s="152" t="s">
        <v>78</v>
      </c>
      <c r="AV238" s="12" t="s">
        <v>78</v>
      </c>
      <c r="AW238" s="12" t="s">
        <v>31</v>
      </c>
      <c r="AX238" s="12" t="s">
        <v>76</v>
      </c>
      <c r="AY238" s="152" t="s">
        <v>184</v>
      </c>
    </row>
    <row r="239" spans="2:65" s="1" customFormat="1" ht="33" customHeight="1">
      <c r="B239" s="33"/>
      <c r="C239" s="132" t="s">
        <v>534</v>
      </c>
      <c r="D239" s="132" t="s">
        <v>186</v>
      </c>
      <c r="E239" s="133" t="s">
        <v>2652</v>
      </c>
      <c r="F239" s="134" t="s">
        <v>2653</v>
      </c>
      <c r="G239" s="135" t="s">
        <v>328</v>
      </c>
      <c r="H239" s="136">
        <v>60</v>
      </c>
      <c r="I239" s="137"/>
      <c r="J239" s="138">
        <f>ROUND(I239*H239,2)</f>
        <v>0</v>
      </c>
      <c r="K239" s="134" t="s">
        <v>190</v>
      </c>
      <c r="L239" s="33"/>
      <c r="M239" s="139" t="s">
        <v>19</v>
      </c>
      <c r="N239" s="140" t="s">
        <v>40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303</v>
      </c>
      <c r="AT239" s="143" t="s">
        <v>186</v>
      </c>
      <c r="AU239" s="143" t="s">
        <v>78</v>
      </c>
      <c r="AY239" s="18" t="s">
        <v>184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8" t="s">
        <v>76</v>
      </c>
      <c r="BK239" s="144">
        <f>ROUND(I239*H239,2)</f>
        <v>0</v>
      </c>
      <c r="BL239" s="18" t="s">
        <v>303</v>
      </c>
      <c r="BM239" s="143" t="s">
        <v>2654</v>
      </c>
    </row>
    <row r="240" spans="2:65" s="1" customFormat="1" ht="19.5">
      <c r="B240" s="33"/>
      <c r="D240" s="145" t="s">
        <v>193</v>
      </c>
      <c r="F240" s="146" t="s">
        <v>2655</v>
      </c>
      <c r="I240" s="147"/>
      <c r="L240" s="33"/>
      <c r="M240" s="148"/>
      <c r="T240" s="54"/>
      <c r="AT240" s="18" t="s">
        <v>193</v>
      </c>
      <c r="AU240" s="18" t="s">
        <v>78</v>
      </c>
    </row>
    <row r="241" spans="2:65" s="1" customFormat="1">
      <c r="B241" s="33"/>
      <c r="D241" s="149" t="s">
        <v>195</v>
      </c>
      <c r="F241" s="150" t="s">
        <v>2656</v>
      </c>
      <c r="I241" s="147"/>
      <c r="L241" s="33"/>
      <c r="M241" s="148"/>
      <c r="T241" s="54"/>
      <c r="AT241" s="18" t="s">
        <v>195</v>
      </c>
      <c r="AU241" s="18" t="s">
        <v>78</v>
      </c>
    </row>
    <row r="242" spans="2:65" s="12" customFormat="1">
      <c r="B242" s="151"/>
      <c r="D242" s="145" t="s">
        <v>197</v>
      </c>
      <c r="E242" s="152" t="s">
        <v>19</v>
      </c>
      <c r="F242" s="153" t="s">
        <v>631</v>
      </c>
      <c r="H242" s="154">
        <v>60</v>
      </c>
      <c r="I242" s="155"/>
      <c r="L242" s="151"/>
      <c r="M242" s="156"/>
      <c r="T242" s="157"/>
      <c r="AT242" s="152" t="s">
        <v>197</v>
      </c>
      <c r="AU242" s="152" t="s">
        <v>78</v>
      </c>
      <c r="AV242" s="12" t="s">
        <v>78</v>
      </c>
      <c r="AW242" s="12" t="s">
        <v>31</v>
      </c>
      <c r="AX242" s="12" t="s">
        <v>76</v>
      </c>
      <c r="AY242" s="152" t="s">
        <v>184</v>
      </c>
    </row>
    <row r="243" spans="2:65" s="1" customFormat="1" ht="24.2" customHeight="1">
      <c r="B243" s="33"/>
      <c r="C243" s="132" t="s">
        <v>540</v>
      </c>
      <c r="D243" s="132" t="s">
        <v>186</v>
      </c>
      <c r="E243" s="133" t="s">
        <v>2657</v>
      </c>
      <c r="F243" s="134" t="s">
        <v>2658</v>
      </c>
      <c r="G243" s="135" t="s">
        <v>328</v>
      </c>
      <c r="H243" s="136">
        <v>630</v>
      </c>
      <c r="I243" s="137"/>
      <c r="J243" s="138">
        <f>ROUND(I243*H243,2)</f>
        <v>0</v>
      </c>
      <c r="K243" s="134" t="s">
        <v>190</v>
      </c>
      <c r="L243" s="33"/>
      <c r="M243" s="139" t="s">
        <v>19</v>
      </c>
      <c r="N243" s="140" t="s">
        <v>40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303</v>
      </c>
      <c r="AT243" s="143" t="s">
        <v>186</v>
      </c>
      <c r="AU243" s="143" t="s">
        <v>78</v>
      </c>
      <c r="AY243" s="18" t="s">
        <v>184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8" t="s">
        <v>76</v>
      </c>
      <c r="BK243" s="144">
        <f>ROUND(I243*H243,2)</f>
        <v>0</v>
      </c>
      <c r="BL243" s="18" t="s">
        <v>303</v>
      </c>
      <c r="BM243" s="143" t="s">
        <v>2659</v>
      </c>
    </row>
    <row r="244" spans="2:65" s="1" customFormat="1" ht="19.5">
      <c r="B244" s="33"/>
      <c r="D244" s="145" t="s">
        <v>193</v>
      </c>
      <c r="F244" s="146" t="s">
        <v>2660</v>
      </c>
      <c r="I244" s="147"/>
      <c r="L244" s="33"/>
      <c r="M244" s="148"/>
      <c r="T244" s="54"/>
      <c r="AT244" s="18" t="s">
        <v>193</v>
      </c>
      <c r="AU244" s="18" t="s">
        <v>78</v>
      </c>
    </row>
    <row r="245" spans="2:65" s="1" customFormat="1">
      <c r="B245" s="33"/>
      <c r="D245" s="149" t="s">
        <v>195</v>
      </c>
      <c r="F245" s="150" t="s">
        <v>2661</v>
      </c>
      <c r="I245" s="147"/>
      <c r="L245" s="33"/>
      <c r="M245" s="148"/>
      <c r="T245" s="54"/>
      <c r="AT245" s="18" t="s">
        <v>195</v>
      </c>
      <c r="AU245" s="18" t="s">
        <v>78</v>
      </c>
    </row>
    <row r="246" spans="2:65" s="12" customFormat="1">
      <c r="B246" s="151"/>
      <c r="D246" s="145" t="s">
        <v>197</v>
      </c>
      <c r="E246" s="152" t="s">
        <v>19</v>
      </c>
      <c r="F246" s="153" t="s">
        <v>2662</v>
      </c>
      <c r="H246" s="154">
        <v>630</v>
      </c>
      <c r="I246" s="155"/>
      <c r="L246" s="151"/>
      <c r="M246" s="156"/>
      <c r="T246" s="157"/>
      <c r="AT246" s="152" t="s">
        <v>197</v>
      </c>
      <c r="AU246" s="152" t="s">
        <v>78</v>
      </c>
      <c r="AV246" s="12" t="s">
        <v>78</v>
      </c>
      <c r="AW246" s="12" t="s">
        <v>31</v>
      </c>
      <c r="AX246" s="12" t="s">
        <v>76</v>
      </c>
      <c r="AY246" s="152" t="s">
        <v>184</v>
      </c>
    </row>
    <row r="247" spans="2:65" s="1" customFormat="1" ht="24.2" customHeight="1">
      <c r="B247" s="33"/>
      <c r="C247" s="132" t="s">
        <v>548</v>
      </c>
      <c r="D247" s="132" t="s">
        <v>186</v>
      </c>
      <c r="E247" s="133" t="s">
        <v>2663</v>
      </c>
      <c r="F247" s="134" t="s">
        <v>2664</v>
      </c>
      <c r="G247" s="135" t="s">
        <v>328</v>
      </c>
      <c r="H247" s="136">
        <v>645</v>
      </c>
      <c r="I247" s="137"/>
      <c r="J247" s="138">
        <f>ROUND(I247*H247,2)</f>
        <v>0</v>
      </c>
      <c r="K247" s="134" t="s">
        <v>190</v>
      </c>
      <c r="L247" s="33"/>
      <c r="M247" s="139" t="s">
        <v>19</v>
      </c>
      <c r="N247" s="140" t="s">
        <v>40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303</v>
      </c>
      <c r="AT247" s="143" t="s">
        <v>186</v>
      </c>
      <c r="AU247" s="143" t="s">
        <v>78</v>
      </c>
      <c r="AY247" s="18" t="s">
        <v>184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76</v>
      </c>
      <c r="BK247" s="144">
        <f>ROUND(I247*H247,2)</f>
        <v>0</v>
      </c>
      <c r="BL247" s="18" t="s">
        <v>303</v>
      </c>
      <c r="BM247" s="143" t="s">
        <v>2665</v>
      </c>
    </row>
    <row r="248" spans="2:65" s="1" customFormat="1" ht="19.5">
      <c r="B248" s="33"/>
      <c r="D248" s="145" t="s">
        <v>193</v>
      </c>
      <c r="F248" s="146" t="s">
        <v>2666</v>
      </c>
      <c r="I248" s="147"/>
      <c r="L248" s="33"/>
      <c r="M248" s="148"/>
      <c r="T248" s="54"/>
      <c r="AT248" s="18" t="s">
        <v>193</v>
      </c>
      <c r="AU248" s="18" t="s">
        <v>78</v>
      </c>
    </row>
    <row r="249" spans="2:65" s="1" customFormat="1">
      <c r="B249" s="33"/>
      <c r="D249" s="149" t="s">
        <v>195</v>
      </c>
      <c r="F249" s="150" t="s">
        <v>2667</v>
      </c>
      <c r="I249" s="147"/>
      <c r="L249" s="33"/>
      <c r="M249" s="148"/>
      <c r="T249" s="54"/>
      <c r="AT249" s="18" t="s">
        <v>195</v>
      </c>
      <c r="AU249" s="18" t="s">
        <v>78</v>
      </c>
    </row>
    <row r="250" spans="2:65" s="12" customFormat="1">
      <c r="B250" s="151"/>
      <c r="D250" s="145" t="s">
        <v>197</v>
      </c>
      <c r="E250" s="152" t="s">
        <v>19</v>
      </c>
      <c r="F250" s="153" t="s">
        <v>2668</v>
      </c>
      <c r="H250" s="154">
        <v>645</v>
      </c>
      <c r="I250" s="155"/>
      <c r="L250" s="151"/>
      <c r="M250" s="156"/>
      <c r="T250" s="157"/>
      <c r="AT250" s="152" t="s">
        <v>197</v>
      </c>
      <c r="AU250" s="152" t="s">
        <v>78</v>
      </c>
      <c r="AV250" s="12" t="s">
        <v>78</v>
      </c>
      <c r="AW250" s="12" t="s">
        <v>31</v>
      </c>
      <c r="AX250" s="12" t="s">
        <v>76</v>
      </c>
      <c r="AY250" s="152" t="s">
        <v>184</v>
      </c>
    </row>
    <row r="251" spans="2:65" s="1" customFormat="1" ht="24.2" customHeight="1">
      <c r="B251" s="33"/>
      <c r="C251" s="132" t="s">
        <v>556</v>
      </c>
      <c r="D251" s="132" t="s">
        <v>186</v>
      </c>
      <c r="E251" s="133" t="s">
        <v>2669</v>
      </c>
      <c r="F251" s="134" t="s">
        <v>2670</v>
      </c>
      <c r="G251" s="135" t="s">
        <v>328</v>
      </c>
      <c r="H251" s="136">
        <v>980</v>
      </c>
      <c r="I251" s="137"/>
      <c r="J251" s="138">
        <f>ROUND(I251*H251,2)</f>
        <v>0</v>
      </c>
      <c r="K251" s="134" t="s">
        <v>190</v>
      </c>
      <c r="L251" s="33"/>
      <c r="M251" s="139" t="s">
        <v>19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303</v>
      </c>
      <c r="AT251" s="143" t="s">
        <v>186</v>
      </c>
      <c r="AU251" s="143" t="s">
        <v>78</v>
      </c>
      <c r="AY251" s="18" t="s">
        <v>184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8" t="s">
        <v>76</v>
      </c>
      <c r="BK251" s="144">
        <f>ROUND(I251*H251,2)</f>
        <v>0</v>
      </c>
      <c r="BL251" s="18" t="s">
        <v>303</v>
      </c>
      <c r="BM251" s="143" t="s">
        <v>2671</v>
      </c>
    </row>
    <row r="252" spans="2:65" s="1" customFormat="1" ht="19.5">
      <c r="B252" s="33"/>
      <c r="D252" s="145" t="s">
        <v>193</v>
      </c>
      <c r="F252" s="146" t="s">
        <v>2672</v>
      </c>
      <c r="I252" s="147"/>
      <c r="L252" s="33"/>
      <c r="M252" s="148"/>
      <c r="T252" s="54"/>
      <c r="AT252" s="18" t="s">
        <v>193</v>
      </c>
      <c r="AU252" s="18" t="s">
        <v>78</v>
      </c>
    </row>
    <row r="253" spans="2:65" s="1" customFormat="1">
      <c r="B253" s="33"/>
      <c r="D253" s="149" t="s">
        <v>195</v>
      </c>
      <c r="F253" s="150" t="s">
        <v>2673</v>
      </c>
      <c r="I253" s="147"/>
      <c r="L253" s="33"/>
      <c r="M253" s="148"/>
      <c r="T253" s="54"/>
      <c r="AT253" s="18" t="s">
        <v>195</v>
      </c>
      <c r="AU253" s="18" t="s">
        <v>78</v>
      </c>
    </row>
    <row r="254" spans="2:65" s="12" customFormat="1">
      <c r="B254" s="151"/>
      <c r="D254" s="145" t="s">
        <v>197</v>
      </c>
      <c r="E254" s="152" t="s">
        <v>19</v>
      </c>
      <c r="F254" s="153" t="s">
        <v>2674</v>
      </c>
      <c r="H254" s="154">
        <v>980</v>
      </c>
      <c r="I254" s="155"/>
      <c r="L254" s="151"/>
      <c r="M254" s="156"/>
      <c r="T254" s="157"/>
      <c r="AT254" s="152" t="s">
        <v>197</v>
      </c>
      <c r="AU254" s="152" t="s">
        <v>78</v>
      </c>
      <c r="AV254" s="12" t="s">
        <v>78</v>
      </c>
      <c r="AW254" s="12" t="s">
        <v>31</v>
      </c>
      <c r="AX254" s="12" t="s">
        <v>76</v>
      </c>
      <c r="AY254" s="152" t="s">
        <v>184</v>
      </c>
    </row>
    <row r="255" spans="2:65" s="1" customFormat="1" ht="24.2" customHeight="1">
      <c r="B255" s="33"/>
      <c r="C255" s="132" t="s">
        <v>563</v>
      </c>
      <c r="D255" s="132" t="s">
        <v>186</v>
      </c>
      <c r="E255" s="133" t="s">
        <v>2675</v>
      </c>
      <c r="F255" s="134" t="s">
        <v>2676</v>
      </c>
      <c r="G255" s="135" t="s">
        <v>328</v>
      </c>
      <c r="H255" s="136">
        <v>460</v>
      </c>
      <c r="I255" s="137"/>
      <c r="J255" s="138">
        <f>ROUND(I255*H255,2)</f>
        <v>0</v>
      </c>
      <c r="K255" s="134" t="s">
        <v>190</v>
      </c>
      <c r="L255" s="33"/>
      <c r="M255" s="139" t="s">
        <v>19</v>
      </c>
      <c r="N255" s="140" t="s">
        <v>40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303</v>
      </c>
      <c r="AT255" s="143" t="s">
        <v>186</v>
      </c>
      <c r="AU255" s="143" t="s">
        <v>78</v>
      </c>
      <c r="AY255" s="18" t="s">
        <v>184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8" t="s">
        <v>76</v>
      </c>
      <c r="BK255" s="144">
        <f>ROUND(I255*H255,2)</f>
        <v>0</v>
      </c>
      <c r="BL255" s="18" t="s">
        <v>303</v>
      </c>
      <c r="BM255" s="143" t="s">
        <v>2677</v>
      </c>
    </row>
    <row r="256" spans="2:65" s="1" customFormat="1" ht="19.5">
      <c r="B256" s="33"/>
      <c r="D256" s="145" t="s">
        <v>193</v>
      </c>
      <c r="F256" s="146" t="s">
        <v>2678</v>
      </c>
      <c r="I256" s="147"/>
      <c r="L256" s="33"/>
      <c r="M256" s="148"/>
      <c r="T256" s="54"/>
      <c r="AT256" s="18" t="s">
        <v>193</v>
      </c>
      <c r="AU256" s="18" t="s">
        <v>78</v>
      </c>
    </row>
    <row r="257" spans="2:65" s="1" customFormat="1">
      <c r="B257" s="33"/>
      <c r="D257" s="149" t="s">
        <v>195</v>
      </c>
      <c r="F257" s="150" t="s">
        <v>2679</v>
      </c>
      <c r="I257" s="147"/>
      <c r="L257" s="33"/>
      <c r="M257" s="148"/>
      <c r="T257" s="54"/>
      <c r="AT257" s="18" t="s">
        <v>195</v>
      </c>
      <c r="AU257" s="18" t="s">
        <v>78</v>
      </c>
    </row>
    <row r="258" spans="2:65" s="12" customFormat="1">
      <c r="B258" s="151"/>
      <c r="D258" s="145" t="s">
        <v>197</v>
      </c>
      <c r="E258" s="152" t="s">
        <v>19</v>
      </c>
      <c r="F258" s="153" t="s">
        <v>2680</v>
      </c>
      <c r="H258" s="154">
        <v>460</v>
      </c>
      <c r="I258" s="155"/>
      <c r="L258" s="151"/>
      <c r="M258" s="156"/>
      <c r="T258" s="157"/>
      <c r="AT258" s="152" t="s">
        <v>197</v>
      </c>
      <c r="AU258" s="152" t="s">
        <v>78</v>
      </c>
      <c r="AV258" s="12" t="s">
        <v>78</v>
      </c>
      <c r="AW258" s="12" t="s">
        <v>31</v>
      </c>
      <c r="AX258" s="12" t="s">
        <v>76</v>
      </c>
      <c r="AY258" s="152" t="s">
        <v>184</v>
      </c>
    </row>
    <row r="259" spans="2:65" s="1" customFormat="1" ht="24.2" customHeight="1">
      <c r="B259" s="33"/>
      <c r="C259" s="132" t="s">
        <v>568</v>
      </c>
      <c r="D259" s="132" t="s">
        <v>186</v>
      </c>
      <c r="E259" s="133" t="s">
        <v>2681</v>
      </c>
      <c r="F259" s="134" t="s">
        <v>2682</v>
      </c>
      <c r="G259" s="135" t="s">
        <v>328</v>
      </c>
      <c r="H259" s="136">
        <v>120</v>
      </c>
      <c r="I259" s="137"/>
      <c r="J259" s="138">
        <f>ROUND(I259*H259,2)</f>
        <v>0</v>
      </c>
      <c r="K259" s="134" t="s">
        <v>190</v>
      </c>
      <c r="L259" s="33"/>
      <c r="M259" s="139" t="s">
        <v>19</v>
      </c>
      <c r="N259" s="140" t="s">
        <v>40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303</v>
      </c>
      <c r="AT259" s="143" t="s">
        <v>186</v>
      </c>
      <c r="AU259" s="143" t="s">
        <v>78</v>
      </c>
      <c r="AY259" s="18" t="s">
        <v>184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76</v>
      </c>
      <c r="BK259" s="144">
        <f>ROUND(I259*H259,2)</f>
        <v>0</v>
      </c>
      <c r="BL259" s="18" t="s">
        <v>303</v>
      </c>
      <c r="BM259" s="143" t="s">
        <v>2683</v>
      </c>
    </row>
    <row r="260" spans="2:65" s="1" customFormat="1" ht="29.25">
      <c r="B260" s="33"/>
      <c r="D260" s="145" t="s">
        <v>193</v>
      </c>
      <c r="F260" s="146" t="s">
        <v>2684</v>
      </c>
      <c r="I260" s="147"/>
      <c r="L260" s="33"/>
      <c r="M260" s="148"/>
      <c r="T260" s="54"/>
      <c r="AT260" s="18" t="s">
        <v>193</v>
      </c>
      <c r="AU260" s="18" t="s">
        <v>78</v>
      </c>
    </row>
    <row r="261" spans="2:65" s="1" customFormat="1">
      <c r="B261" s="33"/>
      <c r="D261" s="149" t="s">
        <v>195</v>
      </c>
      <c r="F261" s="150" t="s">
        <v>2685</v>
      </c>
      <c r="I261" s="147"/>
      <c r="L261" s="33"/>
      <c r="M261" s="148"/>
      <c r="T261" s="54"/>
      <c r="AT261" s="18" t="s">
        <v>195</v>
      </c>
      <c r="AU261" s="18" t="s">
        <v>78</v>
      </c>
    </row>
    <row r="262" spans="2:65" s="1" customFormat="1" ht="24.2" customHeight="1">
      <c r="B262" s="33"/>
      <c r="C262" s="132" t="s">
        <v>573</v>
      </c>
      <c r="D262" s="132" t="s">
        <v>186</v>
      </c>
      <c r="E262" s="133" t="s">
        <v>2686</v>
      </c>
      <c r="F262" s="134" t="s">
        <v>2687</v>
      </c>
      <c r="G262" s="135" t="s">
        <v>328</v>
      </c>
      <c r="H262" s="136">
        <v>50</v>
      </c>
      <c r="I262" s="137"/>
      <c r="J262" s="138">
        <f>ROUND(I262*H262,2)</f>
        <v>0</v>
      </c>
      <c r="K262" s="134" t="s">
        <v>190</v>
      </c>
      <c r="L262" s="33"/>
      <c r="M262" s="139" t="s">
        <v>19</v>
      </c>
      <c r="N262" s="140" t="s">
        <v>40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303</v>
      </c>
      <c r="AT262" s="143" t="s">
        <v>186</v>
      </c>
      <c r="AU262" s="143" t="s">
        <v>78</v>
      </c>
      <c r="AY262" s="18" t="s">
        <v>184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8" t="s">
        <v>76</v>
      </c>
      <c r="BK262" s="144">
        <f>ROUND(I262*H262,2)</f>
        <v>0</v>
      </c>
      <c r="BL262" s="18" t="s">
        <v>303</v>
      </c>
      <c r="BM262" s="143" t="s">
        <v>2688</v>
      </c>
    </row>
    <row r="263" spans="2:65" s="1" customFormat="1" ht="29.25">
      <c r="B263" s="33"/>
      <c r="D263" s="145" t="s">
        <v>193</v>
      </c>
      <c r="F263" s="146" t="s">
        <v>2689</v>
      </c>
      <c r="I263" s="147"/>
      <c r="L263" s="33"/>
      <c r="M263" s="148"/>
      <c r="T263" s="54"/>
      <c r="AT263" s="18" t="s">
        <v>193</v>
      </c>
      <c r="AU263" s="18" t="s">
        <v>78</v>
      </c>
    </row>
    <row r="264" spans="2:65" s="1" customFormat="1">
      <c r="B264" s="33"/>
      <c r="D264" s="149" t="s">
        <v>195</v>
      </c>
      <c r="F264" s="150" t="s">
        <v>2690</v>
      </c>
      <c r="I264" s="147"/>
      <c r="L264" s="33"/>
      <c r="M264" s="148"/>
      <c r="T264" s="54"/>
      <c r="AT264" s="18" t="s">
        <v>195</v>
      </c>
      <c r="AU264" s="18" t="s">
        <v>78</v>
      </c>
    </row>
    <row r="265" spans="2:65" s="1" customFormat="1" ht="24.2" customHeight="1">
      <c r="B265" s="33"/>
      <c r="C265" s="171" t="s">
        <v>577</v>
      </c>
      <c r="D265" s="171" t="s">
        <v>557</v>
      </c>
      <c r="E265" s="172" t="s">
        <v>2691</v>
      </c>
      <c r="F265" s="173" t="s">
        <v>2692</v>
      </c>
      <c r="G265" s="174" t="s">
        <v>328</v>
      </c>
      <c r="H265" s="175">
        <v>57.5</v>
      </c>
      <c r="I265" s="176"/>
      <c r="J265" s="177">
        <f>ROUND(I265*H265,2)</f>
        <v>0</v>
      </c>
      <c r="K265" s="173" t="s">
        <v>190</v>
      </c>
      <c r="L265" s="178"/>
      <c r="M265" s="179" t="s">
        <v>19</v>
      </c>
      <c r="N265" s="180" t="s">
        <v>40</v>
      </c>
      <c r="P265" s="141">
        <f>O265*H265</f>
        <v>0</v>
      </c>
      <c r="Q265" s="141">
        <v>1.6199999999999999E-3</v>
      </c>
      <c r="R265" s="141">
        <f>Q265*H265</f>
        <v>9.3149999999999997E-2</v>
      </c>
      <c r="S265" s="141">
        <v>0</v>
      </c>
      <c r="T265" s="142">
        <f>S265*H265</f>
        <v>0</v>
      </c>
      <c r="AR265" s="143" t="s">
        <v>423</v>
      </c>
      <c r="AT265" s="143" t="s">
        <v>557</v>
      </c>
      <c r="AU265" s="143" t="s">
        <v>78</v>
      </c>
      <c r="AY265" s="18" t="s">
        <v>184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76</v>
      </c>
      <c r="BK265" s="144">
        <f>ROUND(I265*H265,2)</f>
        <v>0</v>
      </c>
      <c r="BL265" s="18" t="s">
        <v>303</v>
      </c>
      <c r="BM265" s="143" t="s">
        <v>2693</v>
      </c>
    </row>
    <row r="266" spans="2:65" s="1" customFormat="1" ht="19.5">
      <c r="B266" s="33"/>
      <c r="D266" s="145" t="s">
        <v>193</v>
      </c>
      <c r="F266" s="146" t="s">
        <v>2692</v>
      </c>
      <c r="I266" s="147"/>
      <c r="L266" s="33"/>
      <c r="M266" s="148"/>
      <c r="T266" s="54"/>
      <c r="AT266" s="18" t="s">
        <v>193</v>
      </c>
      <c r="AU266" s="18" t="s">
        <v>78</v>
      </c>
    </row>
    <row r="267" spans="2:65" s="1" customFormat="1" ht="19.5">
      <c r="B267" s="33"/>
      <c r="D267" s="145" t="s">
        <v>561</v>
      </c>
      <c r="F267" s="181" t="s">
        <v>2694</v>
      </c>
      <c r="I267" s="147"/>
      <c r="L267" s="33"/>
      <c r="M267" s="148"/>
      <c r="T267" s="54"/>
      <c r="AT267" s="18" t="s">
        <v>561</v>
      </c>
      <c r="AU267" s="18" t="s">
        <v>78</v>
      </c>
    </row>
    <row r="268" spans="2:65" s="12" customFormat="1">
      <c r="B268" s="151"/>
      <c r="D268" s="145" t="s">
        <v>197</v>
      </c>
      <c r="F268" s="153" t="s">
        <v>2695</v>
      </c>
      <c r="H268" s="154">
        <v>57.5</v>
      </c>
      <c r="I268" s="155"/>
      <c r="L268" s="151"/>
      <c r="M268" s="156"/>
      <c r="T268" s="157"/>
      <c r="AT268" s="152" t="s">
        <v>197</v>
      </c>
      <c r="AU268" s="152" t="s">
        <v>78</v>
      </c>
      <c r="AV268" s="12" t="s">
        <v>78</v>
      </c>
      <c r="AW268" s="12" t="s">
        <v>4</v>
      </c>
      <c r="AX268" s="12" t="s">
        <v>76</v>
      </c>
      <c r="AY268" s="152" t="s">
        <v>184</v>
      </c>
    </row>
    <row r="269" spans="2:65" s="1" customFormat="1" ht="24.2" customHeight="1">
      <c r="B269" s="33"/>
      <c r="C269" s="171" t="s">
        <v>585</v>
      </c>
      <c r="D269" s="171" t="s">
        <v>557</v>
      </c>
      <c r="E269" s="172" t="s">
        <v>2696</v>
      </c>
      <c r="F269" s="173" t="s">
        <v>2697</v>
      </c>
      <c r="G269" s="174" t="s">
        <v>328</v>
      </c>
      <c r="H269" s="175">
        <v>138</v>
      </c>
      <c r="I269" s="176"/>
      <c r="J269" s="177">
        <f>ROUND(I269*H269,2)</f>
        <v>0</v>
      </c>
      <c r="K269" s="173" t="s">
        <v>190</v>
      </c>
      <c r="L269" s="178"/>
      <c r="M269" s="179" t="s">
        <v>19</v>
      </c>
      <c r="N269" s="180" t="s">
        <v>40</v>
      </c>
      <c r="P269" s="141">
        <f>O269*H269</f>
        <v>0</v>
      </c>
      <c r="Q269" s="141">
        <v>2.2300000000000002E-3</v>
      </c>
      <c r="R269" s="141">
        <f>Q269*H269</f>
        <v>0.30774000000000001</v>
      </c>
      <c r="S269" s="141">
        <v>0</v>
      </c>
      <c r="T269" s="142">
        <f>S269*H269</f>
        <v>0</v>
      </c>
      <c r="AR269" s="143" t="s">
        <v>423</v>
      </c>
      <c r="AT269" s="143" t="s">
        <v>557</v>
      </c>
      <c r="AU269" s="143" t="s">
        <v>78</v>
      </c>
      <c r="AY269" s="18" t="s">
        <v>184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8" t="s">
        <v>76</v>
      </c>
      <c r="BK269" s="144">
        <f>ROUND(I269*H269,2)</f>
        <v>0</v>
      </c>
      <c r="BL269" s="18" t="s">
        <v>303</v>
      </c>
      <c r="BM269" s="143" t="s">
        <v>2698</v>
      </c>
    </row>
    <row r="270" spans="2:65" s="1" customFormat="1" ht="19.5">
      <c r="B270" s="33"/>
      <c r="D270" s="145" t="s">
        <v>193</v>
      </c>
      <c r="F270" s="146" t="s">
        <v>2697</v>
      </c>
      <c r="I270" s="147"/>
      <c r="L270" s="33"/>
      <c r="M270" s="148"/>
      <c r="T270" s="54"/>
      <c r="AT270" s="18" t="s">
        <v>193</v>
      </c>
      <c r="AU270" s="18" t="s">
        <v>78</v>
      </c>
    </row>
    <row r="271" spans="2:65" s="1" customFormat="1" ht="19.5">
      <c r="B271" s="33"/>
      <c r="D271" s="145" t="s">
        <v>561</v>
      </c>
      <c r="F271" s="181" t="s">
        <v>2699</v>
      </c>
      <c r="I271" s="147"/>
      <c r="L271" s="33"/>
      <c r="M271" s="148"/>
      <c r="T271" s="54"/>
      <c r="AT271" s="18" t="s">
        <v>561</v>
      </c>
      <c r="AU271" s="18" t="s">
        <v>78</v>
      </c>
    </row>
    <row r="272" spans="2:65" s="12" customFormat="1">
      <c r="B272" s="151"/>
      <c r="D272" s="145" t="s">
        <v>197</v>
      </c>
      <c r="F272" s="153" t="s">
        <v>2700</v>
      </c>
      <c r="H272" s="154">
        <v>138</v>
      </c>
      <c r="I272" s="155"/>
      <c r="L272" s="151"/>
      <c r="M272" s="156"/>
      <c r="T272" s="157"/>
      <c r="AT272" s="152" t="s">
        <v>197</v>
      </c>
      <c r="AU272" s="152" t="s">
        <v>78</v>
      </c>
      <c r="AV272" s="12" t="s">
        <v>78</v>
      </c>
      <c r="AW272" s="12" t="s">
        <v>4</v>
      </c>
      <c r="AX272" s="12" t="s">
        <v>76</v>
      </c>
      <c r="AY272" s="152" t="s">
        <v>184</v>
      </c>
    </row>
    <row r="273" spans="2:65" s="1" customFormat="1" ht="24.2" customHeight="1">
      <c r="B273" s="33"/>
      <c r="C273" s="171" t="s">
        <v>593</v>
      </c>
      <c r="D273" s="171" t="s">
        <v>557</v>
      </c>
      <c r="E273" s="172" t="s">
        <v>2701</v>
      </c>
      <c r="F273" s="173" t="s">
        <v>2702</v>
      </c>
      <c r="G273" s="174" t="s">
        <v>328</v>
      </c>
      <c r="H273" s="175">
        <v>724.5</v>
      </c>
      <c r="I273" s="176"/>
      <c r="J273" s="177">
        <f>ROUND(I273*H273,2)</f>
        <v>0</v>
      </c>
      <c r="K273" s="173" t="s">
        <v>190</v>
      </c>
      <c r="L273" s="178"/>
      <c r="M273" s="179" t="s">
        <v>19</v>
      </c>
      <c r="N273" s="180" t="s">
        <v>40</v>
      </c>
      <c r="P273" s="141">
        <f>O273*H273</f>
        <v>0</v>
      </c>
      <c r="Q273" s="141">
        <v>1E-4</v>
      </c>
      <c r="R273" s="141">
        <f>Q273*H273</f>
        <v>7.2450000000000001E-2</v>
      </c>
      <c r="S273" s="141">
        <v>0</v>
      </c>
      <c r="T273" s="142">
        <f>S273*H273</f>
        <v>0</v>
      </c>
      <c r="AR273" s="143" t="s">
        <v>423</v>
      </c>
      <c r="AT273" s="143" t="s">
        <v>557</v>
      </c>
      <c r="AU273" s="143" t="s">
        <v>78</v>
      </c>
      <c r="AY273" s="18" t="s">
        <v>184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8" t="s">
        <v>76</v>
      </c>
      <c r="BK273" s="144">
        <f>ROUND(I273*H273,2)</f>
        <v>0</v>
      </c>
      <c r="BL273" s="18" t="s">
        <v>303</v>
      </c>
      <c r="BM273" s="143" t="s">
        <v>2703</v>
      </c>
    </row>
    <row r="274" spans="2:65" s="1" customFormat="1" ht="19.5">
      <c r="B274" s="33"/>
      <c r="D274" s="145" t="s">
        <v>193</v>
      </c>
      <c r="F274" s="146" t="s">
        <v>2702</v>
      </c>
      <c r="I274" s="147"/>
      <c r="L274" s="33"/>
      <c r="M274" s="148"/>
      <c r="T274" s="54"/>
      <c r="AT274" s="18" t="s">
        <v>193</v>
      </c>
      <c r="AU274" s="18" t="s">
        <v>78</v>
      </c>
    </row>
    <row r="275" spans="2:65" s="1" customFormat="1" ht="19.5">
      <c r="B275" s="33"/>
      <c r="D275" s="145" t="s">
        <v>561</v>
      </c>
      <c r="F275" s="181" t="s">
        <v>2704</v>
      </c>
      <c r="I275" s="147"/>
      <c r="L275" s="33"/>
      <c r="M275" s="148"/>
      <c r="T275" s="54"/>
      <c r="AT275" s="18" t="s">
        <v>561</v>
      </c>
      <c r="AU275" s="18" t="s">
        <v>78</v>
      </c>
    </row>
    <row r="276" spans="2:65" s="12" customFormat="1">
      <c r="B276" s="151"/>
      <c r="D276" s="145" t="s">
        <v>197</v>
      </c>
      <c r="E276" s="152" t="s">
        <v>19</v>
      </c>
      <c r="F276" s="153" t="s">
        <v>2662</v>
      </c>
      <c r="H276" s="154">
        <v>630</v>
      </c>
      <c r="I276" s="155"/>
      <c r="L276" s="151"/>
      <c r="M276" s="156"/>
      <c r="T276" s="157"/>
      <c r="AT276" s="152" t="s">
        <v>197</v>
      </c>
      <c r="AU276" s="152" t="s">
        <v>78</v>
      </c>
      <c r="AV276" s="12" t="s">
        <v>78</v>
      </c>
      <c r="AW276" s="12" t="s">
        <v>31</v>
      </c>
      <c r="AX276" s="12" t="s">
        <v>76</v>
      </c>
      <c r="AY276" s="152" t="s">
        <v>184</v>
      </c>
    </row>
    <row r="277" spans="2:65" s="12" customFormat="1">
      <c r="B277" s="151"/>
      <c r="D277" s="145" t="s">
        <v>197</v>
      </c>
      <c r="F277" s="153" t="s">
        <v>2705</v>
      </c>
      <c r="H277" s="154">
        <v>724.5</v>
      </c>
      <c r="I277" s="155"/>
      <c r="L277" s="151"/>
      <c r="M277" s="156"/>
      <c r="T277" s="157"/>
      <c r="AT277" s="152" t="s">
        <v>197</v>
      </c>
      <c r="AU277" s="152" t="s">
        <v>78</v>
      </c>
      <c r="AV277" s="12" t="s">
        <v>78</v>
      </c>
      <c r="AW277" s="12" t="s">
        <v>4</v>
      </c>
      <c r="AX277" s="12" t="s">
        <v>76</v>
      </c>
      <c r="AY277" s="152" t="s">
        <v>184</v>
      </c>
    </row>
    <row r="278" spans="2:65" s="1" customFormat="1" ht="24.2" customHeight="1">
      <c r="B278" s="33"/>
      <c r="C278" s="171" t="s">
        <v>599</v>
      </c>
      <c r="D278" s="171" t="s">
        <v>557</v>
      </c>
      <c r="E278" s="172" t="s">
        <v>2706</v>
      </c>
      <c r="F278" s="173" t="s">
        <v>2707</v>
      </c>
      <c r="G278" s="174" t="s">
        <v>328</v>
      </c>
      <c r="H278" s="175">
        <v>425.5</v>
      </c>
      <c r="I278" s="176"/>
      <c r="J278" s="177">
        <f>ROUND(I278*H278,2)</f>
        <v>0</v>
      </c>
      <c r="K278" s="173" t="s">
        <v>190</v>
      </c>
      <c r="L278" s="178"/>
      <c r="M278" s="179" t="s">
        <v>19</v>
      </c>
      <c r="N278" s="180" t="s">
        <v>40</v>
      </c>
      <c r="P278" s="141">
        <f>O278*H278</f>
        <v>0</v>
      </c>
      <c r="Q278" s="141">
        <v>1.2E-4</v>
      </c>
      <c r="R278" s="141">
        <f>Q278*H278</f>
        <v>5.1060000000000001E-2</v>
      </c>
      <c r="S278" s="141">
        <v>0</v>
      </c>
      <c r="T278" s="142">
        <f>S278*H278</f>
        <v>0</v>
      </c>
      <c r="AR278" s="143" t="s">
        <v>423</v>
      </c>
      <c r="AT278" s="143" t="s">
        <v>557</v>
      </c>
      <c r="AU278" s="143" t="s">
        <v>78</v>
      </c>
      <c r="AY278" s="18" t="s">
        <v>184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8" t="s">
        <v>76</v>
      </c>
      <c r="BK278" s="144">
        <f>ROUND(I278*H278,2)</f>
        <v>0</v>
      </c>
      <c r="BL278" s="18" t="s">
        <v>303</v>
      </c>
      <c r="BM278" s="143" t="s">
        <v>2708</v>
      </c>
    </row>
    <row r="279" spans="2:65" s="1" customFormat="1" ht="19.5">
      <c r="B279" s="33"/>
      <c r="D279" s="145" t="s">
        <v>193</v>
      </c>
      <c r="F279" s="146" t="s">
        <v>2707</v>
      </c>
      <c r="I279" s="147"/>
      <c r="L279" s="33"/>
      <c r="M279" s="148"/>
      <c r="T279" s="54"/>
      <c r="AT279" s="18" t="s">
        <v>193</v>
      </c>
      <c r="AU279" s="18" t="s">
        <v>78</v>
      </c>
    </row>
    <row r="280" spans="2:65" s="1" customFormat="1" ht="19.5">
      <c r="B280" s="33"/>
      <c r="D280" s="145" t="s">
        <v>561</v>
      </c>
      <c r="F280" s="181" t="s">
        <v>2709</v>
      </c>
      <c r="I280" s="147"/>
      <c r="L280" s="33"/>
      <c r="M280" s="148"/>
      <c r="T280" s="54"/>
      <c r="AT280" s="18" t="s">
        <v>561</v>
      </c>
      <c r="AU280" s="18" t="s">
        <v>78</v>
      </c>
    </row>
    <row r="281" spans="2:65" s="12" customFormat="1">
      <c r="B281" s="151"/>
      <c r="D281" s="145" t="s">
        <v>197</v>
      </c>
      <c r="E281" s="152" t="s">
        <v>19</v>
      </c>
      <c r="F281" s="153" t="s">
        <v>2710</v>
      </c>
      <c r="H281" s="154">
        <v>370</v>
      </c>
      <c r="I281" s="155"/>
      <c r="L281" s="151"/>
      <c r="M281" s="156"/>
      <c r="T281" s="157"/>
      <c r="AT281" s="152" t="s">
        <v>197</v>
      </c>
      <c r="AU281" s="152" t="s">
        <v>78</v>
      </c>
      <c r="AV281" s="12" t="s">
        <v>78</v>
      </c>
      <c r="AW281" s="12" t="s">
        <v>31</v>
      </c>
      <c r="AX281" s="12" t="s">
        <v>76</v>
      </c>
      <c r="AY281" s="152" t="s">
        <v>184</v>
      </c>
    </row>
    <row r="282" spans="2:65" s="12" customFormat="1">
      <c r="B282" s="151"/>
      <c r="D282" s="145" t="s">
        <v>197</v>
      </c>
      <c r="F282" s="153" t="s">
        <v>2711</v>
      </c>
      <c r="H282" s="154">
        <v>425.5</v>
      </c>
      <c r="I282" s="155"/>
      <c r="L282" s="151"/>
      <c r="M282" s="156"/>
      <c r="T282" s="157"/>
      <c r="AT282" s="152" t="s">
        <v>197</v>
      </c>
      <c r="AU282" s="152" t="s">
        <v>78</v>
      </c>
      <c r="AV282" s="12" t="s">
        <v>78</v>
      </c>
      <c r="AW282" s="12" t="s">
        <v>4</v>
      </c>
      <c r="AX282" s="12" t="s">
        <v>76</v>
      </c>
      <c r="AY282" s="152" t="s">
        <v>184</v>
      </c>
    </row>
    <row r="283" spans="2:65" s="1" customFormat="1" ht="24.2" customHeight="1">
      <c r="B283" s="33"/>
      <c r="C283" s="171" t="s">
        <v>605</v>
      </c>
      <c r="D283" s="171" t="s">
        <v>557</v>
      </c>
      <c r="E283" s="172" t="s">
        <v>2712</v>
      </c>
      <c r="F283" s="173" t="s">
        <v>2713</v>
      </c>
      <c r="G283" s="174" t="s">
        <v>328</v>
      </c>
      <c r="H283" s="175">
        <v>471.5</v>
      </c>
      <c r="I283" s="176"/>
      <c r="J283" s="177">
        <f>ROUND(I283*H283,2)</f>
        <v>0</v>
      </c>
      <c r="K283" s="173" t="s">
        <v>190</v>
      </c>
      <c r="L283" s="178"/>
      <c r="M283" s="179" t="s">
        <v>19</v>
      </c>
      <c r="N283" s="180" t="s">
        <v>40</v>
      </c>
      <c r="P283" s="141">
        <f>O283*H283</f>
        <v>0</v>
      </c>
      <c r="Q283" s="141">
        <v>1.7000000000000001E-4</v>
      </c>
      <c r="R283" s="141">
        <f>Q283*H283</f>
        <v>8.0155000000000004E-2</v>
      </c>
      <c r="S283" s="141">
        <v>0</v>
      </c>
      <c r="T283" s="142">
        <f>S283*H283</f>
        <v>0</v>
      </c>
      <c r="AR283" s="143" t="s">
        <v>423</v>
      </c>
      <c r="AT283" s="143" t="s">
        <v>557</v>
      </c>
      <c r="AU283" s="143" t="s">
        <v>78</v>
      </c>
      <c r="AY283" s="18" t="s">
        <v>184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8" t="s">
        <v>76</v>
      </c>
      <c r="BK283" s="144">
        <f>ROUND(I283*H283,2)</f>
        <v>0</v>
      </c>
      <c r="BL283" s="18" t="s">
        <v>303</v>
      </c>
      <c r="BM283" s="143" t="s">
        <v>2714</v>
      </c>
    </row>
    <row r="284" spans="2:65" s="1" customFormat="1" ht="19.5">
      <c r="B284" s="33"/>
      <c r="D284" s="145" t="s">
        <v>193</v>
      </c>
      <c r="F284" s="146" t="s">
        <v>2713</v>
      </c>
      <c r="I284" s="147"/>
      <c r="L284" s="33"/>
      <c r="M284" s="148"/>
      <c r="T284" s="54"/>
      <c r="AT284" s="18" t="s">
        <v>193</v>
      </c>
      <c r="AU284" s="18" t="s">
        <v>78</v>
      </c>
    </row>
    <row r="285" spans="2:65" s="1" customFormat="1" ht="19.5">
      <c r="B285" s="33"/>
      <c r="D285" s="145" t="s">
        <v>561</v>
      </c>
      <c r="F285" s="181" t="s">
        <v>2715</v>
      </c>
      <c r="I285" s="147"/>
      <c r="L285" s="33"/>
      <c r="M285" s="148"/>
      <c r="T285" s="54"/>
      <c r="AT285" s="18" t="s">
        <v>561</v>
      </c>
      <c r="AU285" s="18" t="s">
        <v>78</v>
      </c>
    </row>
    <row r="286" spans="2:65" s="12" customFormat="1">
      <c r="B286" s="151"/>
      <c r="D286" s="145" t="s">
        <v>197</v>
      </c>
      <c r="E286" s="152" t="s">
        <v>19</v>
      </c>
      <c r="F286" s="153" t="s">
        <v>2716</v>
      </c>
      <c r="H286" s="154">
        <v>410</v>
      </c>
      <c r="I286" s="155"/>
      <c r="L286" s="151"/>
      <c r="M286" s="156"/>
      <c r="T286" s="157"/>
      <c r="AT286" s="152" t="s">
        <v>197</v>
      </c>
      <c r="AU286" s="152" t="s">
        <v>78</v>
      </c>
      <c r="AV286" s="12" t="s">
        <v>78</v>
      </c>
      <c r="AW286" s="12" t="s">
        <v>31</v>
      </c>
      <c r="AX286" s="12" t="s">
        <v>76</v>
      </c>
      <c r="AY286" s="152" t="s">
        <v>184</v>
      </c>
    </row>
    <row r="287" spans="2:65" s="12" customFormat="1">
      <c r="B287" s="151"/>
      <c r="D287" s="145" t="s">
        <v>197</v>
      </c>
      <c r="F287" s="153" t="s">
        <v>2717</v>
      </c>
      <c r="H287" s="154">
        <v>471.5</v>
      </c>
      <c r="I287" s="155"/>
      <c r="L287" s="151"/>
      <c r="M287" s="156"/>
      <c r="T287" s="157"/>
      <c r="AT287" s="152" t="s">
        <v>197</v>
      </c>
      <c r="AU287" s="152" t="s">
        <v>78</v>
      </c>
      <c r="AV287" s="12" t="s">
        <v>78</v>
      </c>
      <c r="AW287" s="12" t="s">
        <v>4</v>
      </c>
      <c r="AX287" s="12" t="s">
        <v>76</v>
      </c>
      <c r="AY287" s="152" t="s">
        <v>184</v>
      </c>
    </row>
    <row r="288" spans="2:65" s="1" customFormat="1" ht="24.2" customHeight="1">
      <c r="B288" s="33"/>
      <c r="C288" s="171" t="s">
        <v>613</v>
      </c>
      <c r="D288" s="171" t="s">
        <v>557</v>
      </c>
      <c r="E288" s="172" t="s">
        <v>2718</v>
      </c>
      <c r="F288" s="173" t="s">
        <v>2719</v>
      </c>
      <c r="G288" s="174" t="s">
        <v>328</v>
      </c>
      <c r="H288" s="175">
        <v>943</v>
      </c>
      <c r="I288" s="176"/>
      <c r="J288" s="177">
        <f>ROUND(I288*H288,2)</f>
        <v>0</v>
      </c>
      <c r="K288" s="173" t="s">
        <v>190</v>
      </c>
      <c r="L288" s="178"/>
      <c r="M288" s="179" t="s">
        <v>19</v>
      </c>
      <c r="N288" s="180" t="s">
        <v>40</v>
      </c>
      <c r="P288" s="141">
        <f>O288*H288</f>
        <v>0</v>
      </c>
      <c r="Q288" s="141">
        <v>1.6000000000000001E-4</v>
      </c>
      <c r="R288" s="141">
        <f>Q288*H288</f>
        <v>0.15088000000000001</v>
      </c>
      <c r="S288" s="141">
        <v>0</v>
      </c>
      <c r="T288" s="142">
        <f>S288*H288</f>
        <v>0</v>
      </c>
      <c r="AR288" s="143" t="s">
        <v>423</v>
      </c>
      <c r="AT288" s="143" t="s">
        <v>557</v>
      </c>
      <c r="AU288" s="143" t="s">
        <v>78</v>
      </c>
      <c r="AY288" s="18" t="s">
        <v>184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8" t="s">
        <v>76</v>
      </c>
      <c r="BK288" s="144">
        <f>ROUND(I288*H288,2)</f>
        <v>0</v>
      </c>
      <c r="BL288" s="18" t="s">
        <v>303</v>
      </c>
      <c r="BM288" s="143" t="s">
        <v>2720</v>
      </c>
    </row>
    <row r="289" spans="2:65" s="1" customFormat="1" ht="19.5">
      <c r="B289" s="33"/>
      <c r="D289" s="145" t="s">
        <v>193</v>
      </c>
      <c r="F289" s="146" t="s">
        <v>2719</v>
      </c>
      <c r="I289" s="147"/>
      <c r="L289" s="33"/>
      <c r="M289" s="148"/>
      <c r="T289" s="54"/>
      <c r="AT289" s="18" t="s">
        <v>193</v>
      </c>
      <c r="AU289" s="18" t="s">
        <v>78</v>
      </c>
    </row>
    <row r="290" spans="2:65" s="1" customFormat="1" ht="19.5">
      <c r="B290" s="33"/>
      <c r="D290" s="145" t="s">
        <v>561</v>
      </c>
      <c r="F290" s="181" t="s">
        <v>2721</v>
      </c>
      <c r="I290" s="147"/>
      <c r="L290" s="33"/>
      <c r="M290" s="148"/>
      <c r="T290" s="54"/>
      <c r="AT290" s="18" t="s">
        <v>561</v>
      </c>
      <c r="AU290" s="18" t="s">
        <v>78</v>
      </c>
    </row>
    <row r="291" spans="2:65" s="12" customFormat="1">
      <c r="B291" s="151"/>
      <c r="D291" s="145" t="s">
        <v>197</v>
      </c>
      <c r="E291" s="152" t="s">
        <v>19</v>
      </c>
      <c r="F291" s="153" t="s">
        <v>2722</v>
      </c>
      <c r="H291" s="154">
        <v>820</v>
      </c>
      <c r="I291" s="155"/>
      <c r="L291" s="151"/>
      <c r="M291" s="156"/>
      <c r="T291" s="157"/>
      <c r="AT291" s="152" t="s">
        <v>197</v>
      </c>
      <c r="AU291" s="152" t="s">
        <v>78</v>
      </c>
      <c r="AV291" s="12" t="s">
        <v>78</v>
      </c>
      <c r="AW291" s="12" t="s">
        <v>31</v>
      </c>
      <c r="AX291" s="12" t="s">
        <v>76</v>
      </c>
      <c r="AY291" s="152" t="s">
        <v>184</v>
      </c>
    </row>
    <row r="292" spans="2:65" s="12" customFormat="1">
      <c r="B292" s="151"/>
      <c r="D292" s="145" t="s">
        <v>197</v>
      </c>
      <c r="F292" s="153" t="s">
        <v>2723</v>
      </c>
      <c r="H292" s="154">
        <v>943</v>
      </c>
      <c r="I292" s="155"/>
      <c r="L292" s="151"/>
      <c r="M292" s="156"/>
      <c r="T292" s="157"/>
      <c r="AT292" s="152" t="s">
        <v>197</v>
      </c>
      <c r="AU292" s="152" t="s">
        <v>78</v>
      </c>
      <c r="AV292" s="12" t="s">
        <v>78</v>
      </c>
      <c r="AW292" s="12" t="s">
        <v>4</v>
      </c>
      <c r="AX292" s="12" t="s">
        <v>76</v>
      </c>
      <c r="AY292" s="152" t="s">
        <v>184</v>
      </c>
    </row>
    <row r="293" spans="2:65" s="1" customFormat="1" ht="24.2" customHeight="1">
      <c r="B293" s="33"/>
      <c r="C293" s="171" t="s">
        <v>621</v>
      </c>
      <c r="D293" s="171" t="s">
        <v>557</v>
      </c>
      <c r="E293" s="172" t="s">
        <v>2724</v>
      </c>
      <c r="F293" s="173" t="s">
        <v>2725</v>
      </c>
      <c r="G293" s="174" t="s">
        <v>328</v>
      </c>
      <c r="H293" s="175">
        <v>184</v>
      </c>
      <c r="I293" s="176"/>
      <c r="J293" s="177">
        <f>ROUND(I293*H293,2)</f>
        <v>0</v>
      </c>
      <c r="K293" s="173" t="s">
        <v>190</v>
      </c>
      <c r="L293" s="178"/>
      <c r="M293" s="179" t="s">
        <v>19</v>
      </c>
      <c r="N293" s="180" t="s">
        <v>40</v>
      </c>
      <c r="P293" s="141">
        <f>O293*H293</f>
        <v>0</v>
      </c>
      <c r="Q293" s="141">
        <v>2.5000000000000001E-4</v>
      </c>
      <c r="R293" s="141">
        <f>Q293*H293</f>
        <v>4.5999999999999999E-2</v>
      </c>
      <c r="S293" s="141">
        <v>0</v>
      </c>
      <c r="T293" s="142">
        <f>S293*H293</f>
        <v>0</v>
      </c>
      <c r="AR293" s="143" t="s">
        <v>423</v>
      </c>
      <c r="AT293" s="143" t="s">
        <v>557</v>
      </c>
      <c r="AU293" s="143" t="s">
        <v>78</v>
      </c>
      <c r="AY293" s="18" t="s">
        <v>184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8" t="s">
        <v>76</v>
      </c>
      <c r="BK293" s="144">
        <f>ROUND(I293*H293,2)</f>
        <v>0</v>
      </c>
      <c r="BL293" s="18" t="s">
        <v>303</v>
      </c>
      <c r="BM293" s="143" t="s">
        <v>2726</v>
      </c>
    </row>
    <row r="294" spans="2:65" s="1" customFormat="1" ht="19.5">
      <c r="B294" s="33"/>
      <c r="D294" s="145" t="s">
        <v>193</v>
      </c>
      <c r="F294" s="146" t="s">
        <v>2725</v>
      </c>
      <c r="I294" s="147"/>
      <c r="L294" s="33"/>
      <c r="M294" s="148"/>
      <c r="T294" s="54"/>
      <c r="AT294" s="18" t="s">
        <v>193</v>
      </c>
      <c r="AU294" s="18" t="s">
        <v>78</v>
      </c>
    </row>
    <row r="295" spans="2:65" s="1" customFormat="1" ht="19.5">
      <c r="B295" s="33"/>
      <c r="D295" s="145" t="s">
        <v>561</v>
      </c>
      <c r="F295" s="181" t="s">
        <v>2727</v>
      </c>
      <c r="I295" s="147"/>
      <c r="L295" s="33"/>
      <c r="M295" s="148"/>
      <c r="T295" s="54"/>
      <c r="AT295" s="18" t="s">
        <v>561</v>
      </c>
      <c r="AU295" s="18" t="s">
        <v>78</v>
      </c>
    </row>
    <row r="296" spans="2:65" s="12" customFormat="1">
      <c r="B296" s="151"/>
      <c r="D296" s="145" t="s">
        <v>197</v>
      </c>
      <c r="E296" s="152" t="s">
        <v>19</v>
      </c>
      <c r="F296" s="153" t="s">
        <v>1391</v>
      </c>
      <c r="H296" s="154">
        <v>160</v>
      </c>
      <c r="I296" s="155"/>
      <c r="L296" s="151"/>
      <c r="M296" s="156"/>
      <c r="T296" s="157"/>
      <c r="AT296" s="152" t="s">
        <v>197</v>
      </c>
      <c r="AU296" s="152" t="s">
        <v>78</v>
      </c>
      <c r="AV296" s="12" t="s">
        <v>78</v>
      </c>
      <c r="AW296" s="12" t="s">
        <v>31</v>
      </c>
      <c r="AX296" s="12" t="s">
        <v>76</v>
      </c>
      <c r="AY296" s="152" t="s">
        <v>184</v>
      </c>
    </row>
    <row r="297" spans="2:65" s="12" customFormat="1">
      <c r="B297" s="151"/>
      <c r="D297" s="145" t="s">
        <v>197</v>
      </c>
      <c r="F297" s="153" t="s">
        <v>2728</v>
      </c>
      <c r="H297" s="154">
        <v>184</v>
      </c>
      <c r="I297" s="155"/>
      <c r="L297" s="151"/>
      <c r="M297" s="156"/>
      <c r="T297" s="157"/>
      <c r="AT297" s="152" t="s">
        <v>197</v>
      </c>
      <c r="AU297" s="152" t="s">
        <v>78</v>
      </c>
      <c r="AV297" s="12" t="s">
        <v>78</v>
      </c>
      <c r="AW297" s="12" t="s">
        <v>4</v>
      </c>
      <c r="AX297" s="12" t="s">
        <v>76</v>
      </c>
      <c r="AY297" s="152" t="s">
        <v>184</v>
      </c>
    </row>
    <row r="298" spans="2:65" s="1" customFormat="1" ht="24.2" customHeight="1">
      <c r="B298" s="33"/>
      <c r="C298" s="171" t="s">
        <v>631</v>
      </c>
      <c r="D298" s="171" t="s">
        <v>557</v>
      </c>
      <c r="E298" s="172" t="s">
        <v>2729</v>
      </c>
      <c r="F298" s="173" t="s">
        <v>2730</v>
      </c>
      <c r="G298" s="174" t="s">
        <v>328</v>
      </c>
      <c r="H298" s="175">
        <v>264</v>
      </c>
      <c r="I298" s="176"/>
      <c r="J298" s="177">
        <f>ROUND(I298*H298,2)</f>
        <v>0</v>
      </c>
      <c r="K298" s="173" t="s">
        <v>190</v>
      </c>
      <c r="L298" s="178"/>
      <c r="M298" s="179" t="s">
        <v>19</v>
      </c>
      <c r="N298" s="180" t="s">
        <v>40</v>
      </c>
      <c r="P298" s="141">
        <f>O298*H298</f>
        <v>0</v>
      </c>
      <c r="Q298" s="141">
        <v>3.4000000000000002E-4</v>
      </c>
      <c r="R298" s="141">
        <f>Q298*H298</f>
        <v>8.9760000000000006E-2</v>
      </c>
      <c r="S298" s="141">
        <v>0</v>
      </c>
      <c r="T298" s="142">
        <f>S298*H298</f>
        <v>0</v>
      </c>
      <c r="AR298" s="143" t="s">
        <v>423</v>
      </c>
      <c r="AT298" s="143" t="s">
        <v>557</v>
      </c>
      <c r="AU298" s="143" t="s">
        <v>78</v>
      </c>
      <c r="AY298" s="18" t="s">
        <v>184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8" t="s">
        <v>76</v>
      </c>
      <c r="BK298" s="144">
        <f>ROUND(I298*H298,2)</f>
        <v>0</v>
      </c>
      <c r="BL298" s="18" t="s">
        <v>303</v>
      </c>
      <c r="BM298" s="143" t="s">
        <v>2731</v>
      </c>
    </row>
    <row r="299" spans="2:65" s="1" customFormat="1" ht="19.5">
      <c r="B299" s="33"/>
      <c r="D299" s="145" t="s">
        <v>193</v>
      </c>
      <c r="F299" s="146" t="s">
        <v>2730</v>
      </c>
      <c r="I299" s="147"/>
      <c r="L299" s="33"/>
      <c r="M299" s="148"/>
      <c r="T299" s="54"/>
      <c r="AT299" s="18" t="s">
        <v>193</v>
      </c>
      <c r="AU299" s="18" t="s">
        <v>78</v>
      </c>
    </row>
    <row r="300" spans="2:65" s="1" customFormat="1" ht="19.5">
      <c r="B300" s="33"/>
      <c r="D300" s="145" t="s">
        <v>561</v>
      </c>
      <c r="F300" s="181" t="s">
        <v>2732</v>
      </c>
      <c r="I300" s="147"/>
      <c r="L300" s="33"/>
      <c r="M300" s="148"/>
      <c r="T300" s="54"/>
      <c r="AT300" s="18" t="s">
        <v>561</v>
      </c>
      <c r="AU300" s="18" t="s">
        <v>78</v>
      </c>
    </row>
    <row r="301" spans="2:65" s="12" customFormat="1">
      <c r="B301" s="151"/>
      <c r="D301" s="145" t="s">
        <v>197</v>
      </c>
      <c r="E301" s="152" t="s">
        <v>19</v>
      </c>
      <c r="F301" s="153" t="s">
        <v>2733</v>
      </c>
      <c r="H301" s="154">
        <v>240</v>
      </c>
      <c r="I301" s="155"/>
      <c r="L301" s="151"/>
      <c r="M301" s="156"/>
      <c r="T301" s="157"/>
      <c r="AT301" s="152" t="s">
        <v>197</v>
      </c>
      <c r="AU301" s="152" t="s">
        <v>78</v>
      </c>
      <c r="AV301" s="12" t="s">
        <v>78</v>
      </c>
      <c r="AW301" s="12" t="s">
        <v>31</v>
      </c>
      <c r="AX301" s="12" t="s">
        <v>76</v>
      </c>
      <c r="AY301" s="152" t="s">
        <v>184</v>
      </c>
    </row>
    <row r="302" spans="2:65" s="12" customFormat="1">
      <c r="B302" s="151"/>
      <c r="D302" s="145" t="s">
        <v>197</v>
      </c>
      <c r="F302" s="153" t="s">
        <v>2734</v>
      </c>
      <c r="H302" s="154">
        <v>264</v>
      </c>
      <c r="I302" s="155"/>
      <c r="L302" s="151"/>
      <c r="M302" s="156"/>
      <c r="T302" s="157"/>
      <c r="AT302" s="152" t="s">
        <v>197</v>
      </c>
      <c r="AU302" s="152" t="s">
        <v>78</v>
      </c>
      <c r="AV302" s="12" t="s">
        <v>78</v>
      </c>
      <c r="AW302" s="12" t="s">
        <v>4</v>
      </c>
      <c r="AX302" s="12" t="s">
        <v>76</v>
      </c>
      <c r="AY302" s="152" t="s">
        <v>184</v>
      </c>
    </row>
    <row r="303" spans="2:65" s="1" customFormat="1" ht="24.2" customHeight="1">
      <c r="B303" s="33"/>
      <c r="C303" s="171" t="s">
        <v>640</v>
      </c>
      <c r="D303" s="171" t="s">
        <v>557</v>
      </c>
      <c r="E303" s="172" t="s">
        <v>2735</v>
      </c>
      <c r="F303" s="173" t="s">
        <v>2736</v>
      </c>
      <c r="G303" s="174" t="s">
        <v>328</v>
      </c>
      <c r="H303" s="175">
        <v>242</v>
      </c>
      <c r="I303" s="176"/>
      <c r="J303" s="177">
        <f>ROUND(I303*H303,2)</f>
        <v>0</v>
      </c>
      <c r="K303" s="173" t="s">
        <v>190</v>
      </c>
      <c r="L303" s="178"/>
      <c r="M303" s="179" t="s">
        <v>19</v>
      </c>
      <c r="N303" s="180" t="s">
        <v>40</v>
      </c>
      <c r="P303" s="141">
        <f>O303*H303</f>
        <v>0</v>
      </c>
      <c r="Q303" s="141">
        <v>5.2999999999999998E-4</v>
      </c>
      <c r="R303" s="141">
        <f>Q303*H303</f>
        <v>0.12825999999999999</v>
      </c>
      <c r="S303" s="141">
        <v>0</v>
      </c>
      <c r="T303" s="142">
        <f>S303*H303</f>
        <v>0</v>
      </c>
      <c r="AR303" s="143" t="s">
        <v>423</v>
      </c>
      <c r="AT303" s="143" t="s">
        <v>557</v>
      </c>
      <c r="AU303" s="143" t="s">
        <v>78</v>
      </c>
      <c r="AY303" s="18" t="s">
        <v>184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8" t="s">
        <v>76</v>
      </c>
      <c r="BK303" s="144">
        <f>ROUND(I303*H303,2)</f>
        <v>0</v>
      </c>
      <c r="BL303" s="18" t="s">
        <v>303</v>
      </c>
      <c r="BM303" s="143" t="s">
        <v>2737</v>
      </c>
    </row>
    <row r="304" spans="2:65" s="1" customFormat="1" ht="19.5">
      <c r="B304" s="33"/>
      <c r="D304" s="145" t="s">
        <v>193</v>
      </c>
      <c r="F304" s="146" t="s">
        <v>2736</v>
      </c>
      <c r="I304" s="147"/>
      <c r="L304" s="33"/>
      <c r="M304" s="148"/>
      <c r="T304" s="54"/>
      <c r="AT304" s="18" t="s">
        <v>193</v>
      </c>
      <c r="AU304" s="18" t="s">
        <v>78</v>
      </c>
    </row>
    <row r="305" spans="2:65" s="1" customFormat="1" ht="19.5">
      <c r="B305" s="33"/>
      <c r="D305" s="145" t="s">
        <v>561</v>
      </c>
      <c r="F305" s="181" t="s">
        <v>2738</v>
      </c>
      <c r="I305" s="147"/>
      <c r="L305" s="33"/>
      <c r="M305" s="148"/>
      <c r="T305" s="54"/>
      <c r="AT305" s="18" t="s">
        <v>561</v>
      </c>
      <c r="AU305" s="18" t="s">
        <v>78</v>
      </c>
    </row>
    <row r="306" spans="2:65" s="12" customFormat="1">
      <c r="B306" s="151"/>
      <c r="D306" s="145" t="s">
        <v>197</v>
      </c>
      <c r="E306" s="152" t="s">
        <v>19</v>
      </c>
      <c r="F306" s="153" t="s">
        <v>1789</v>
      </c>
      <c r="H306" s="154">
        <v>220</v>
      </c>
      <c r="I306" s="155"/>
      <c r="L306" s="151"/>
      <c r="M306" s="156"/>
      <c r="T306" s="157"/>
      <c r="AT306" s="152" t="s">
        <v>197</v>
      </c>
      <c r="AU306" s="152" t="s">
        <v>78</v>
      </c>
      <c r="AV306" s="12" t="s">
        <v>78</v>
      </c>
      <c r="AW306" s="12" t="s">
        <v>31</v>
      </c>
      <c r="AX306" s="12" t="s">
        <v>76</v>
      </c>
      <c r="AY306" s="152" t="s">
        <v>184</v>
      </c>
    </row>
    <row r="307" spans="2:65" s="12" customFormat="1">
      <c r="B307" s="151"/>
      <c r="D307" s="145" t="s">
        <v>197</v>
      </c>
      <c r="F307" s="153" t="s">
        <v>2739</v>
      </c>
      <c r="H307" s="154">
        <v>242</v>
      </c>
      <c r="I307" s="155"/>
      <c r="L307" s="151"/>
      <c r="M307" s="156"/>
      <c r="T307" s="157"/>
      <c r="AT307" s="152" t="s">
        <v>197</v>
      </c>
      <c r="AU307" s="152" t="s">
        <v>78</v>
      </c>
      <c r="AV307" s="12" t="s">
        <v>78</v>
      </c>
      <c r="AW307" s="12" t="s">
        <v>4</v>
      </c>
      <c r="AX307" s="12" t="s">
        <v>76</v>
      </c>
      <c r="AY307" s="152" t="s">
        <v>184</v>
      </c>
    </row>
    <row r="308" spans="2:65" s="1" customFormat="1" ht="21.75" customHeight="1">
      <c r="B308" s="33"/>
      <c r="C308" s="171" t="s">
        <v>648</v>
      </c>
      <c r="D308" s="171" t="s">
        <v>557</v>
      </c>
      <c r="E308" s="172" t="s">
        <v>2740</v>
      </c>
      <c r="F308" s="173" t="s">
        <v>2741</v>
      </c>
      <c r="G308" s="174" t="s">
        <v>2742</v>
      </c>
      <c r="H308" s="175">
        <v>110</v>
      </c>
      <c r="I308" s="176"/>
      <c r="J308" s="177">
        <f>ROUND(I308*H308,2)</f>
        <v>0</v>
      </c>
      <c r="K308" s="173" t="s">
        <v>19</v>
      </c>
      <c r="L308" s="178"/>
      <c r="M308" s="179" t="s">
        <v>19</v>
      </c>
      <c r="N308" s="180" t="s">
        <v>40</v>
      </c>
      <c r="P308" s="141">
        <f>O308*H308</f>
        <v>0</v>
      </c>
      <c r="Q308" s="141">
        <v>0</v>
      </c>
      <c r="R308" s="141">
        <f>Q308*H308</f>
        <v>0</v>
      </c>
      <c r="S308" s="141">
        <v>0</v>
      </c>
      <c r="T308" s="142">
        <f>S308*H308</f>
        <v>0</v>
      </c>
      <c r="AR308" s="143" t="s">
        <v>238</v>
      </c>
      <c r="AT308" s="143" t="s">
        <v>557</v>
      </c>
      <c r="AU308" s="143" t="s">
        <v>78</v>
      </c>
      <c r="AY308" s="18" t="s">
        <v>184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8" t="s">
        <v>76</v>
      </c>
      <c r="BK308" s="144">
        <f>ROUND(I308*H308,2)</f>
        <v>0</v>
      </c>
      <c r="BL308" s="18" t="s">
        <v>191</v>
      </c>
      <c r="BM308" s="143" t="s">
        <v>2743</v>
      </c>
    </row>
    <row r="309" spans="2:65" s="1" customFormat="1">
      <c r="B309" s="33"/>
      <c r="D309" s="145" t="s">
        <v>193</v>
      </c>
      <c r="F309" s="146" t="s">
        <v>2741</v>
      </c>
      <c r="I309" s="147"/>
      <c r="L309" s="33"/>
      <c r="M309" s="148"/>
      <c r="T309" s="54"/>
      <c r="AT309" s="18" t="s">
        <v>193</v>
      </c>
      <c r="AU309" s="18" t="s">
        <v>78</v>
      </c>
    </row>
    <row r="310" spans="2:65" s="12" customFormat="1">
      <c r="B310" s="151"/>
      <c r="D310" s="145" t="s">
        <v>197</v>
      </c>
      <c r="E310" s="152" t="s">
        <v>19</v>
      </c>
      <c r="F310" s="153" t="s">
        <v>1053</v>
      </c>
      <c r="H310" s="154">
        <v>110</v>
      </c>
      <c r="I310" s="155"/>
      <c r="L310" s="151"/>
      <c r="M310" s="156"/>
      <c r="T310" s="157"/>
      <c r="AT310" s="152" t="s">
        <v>197</v>
      </c>
      <c r="AU310" s="152" t="s">
        <v>78</v>
      </c>
      <c r="AV310" s="12" t="s">
        <v>78</v>
      </c>
      <c r="AW310" s="12" t="s">
        <v>31</v>
      </c>
      <c r="AX310" s="12" t="s">
        <v>76</v>
      </c>
      <c r="AY310" s="152" t="s">
        <v>184</v>
      </c>
    </row>
    <row r="311" spans="2:65" s="1" customFormat="1" ht="21.75" customHeight="1">
      <c r="B311" s="33"/>
      <c r="C311" s="171" t="s">
        <v>656</v>
      </c>
      <c r="D311" s="171" t="s">
        <v>557</v>
      </c>
      <c r="E311" s="172" t="s">
        <v>2744</v>
      </c>
      <c r="F311" s="173" t="s">
        <v>2745</v>
      </c>
      <c r="G311" s="174" t="s">
        <v>509</v>
      </c>
      <c r="H311" s="175">
        <v>5</v>
      </c>
      <c r="I311" s="176"/>
      <c r="J311" s="177">
        <f>ROUND(I311*H311,2)</f>
        <v>0</v>
      </c>
      <c r="K311" s="173" t="s">
        <v>19</v>
      </c>
      <c r="L311" s="178"/>
      <c r="M311" s="179" t="s">
        <v>19</v>
      </c>
      <c r="N311" s="180" t="s">
        <v>40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423</v>
      </c>
      <c r="AT311" s="143" t="s">
        <v>557</v>
      </c>
      <c r="AU311" s="143" t="s">
        <v>78</v>
      </c>
      <c r="AY311" s="18" t="s">
        <v>184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8" t="s">
        <v>76</v>
      </c>
      <c r="BK311" s="144">
        <f>ROUND(I311*H311,2)</f>
        <v>0</v>
      </c>
      <c r="BL311" s="18" t="s">
        <v>303</v>
      </c>
      <c r="BM311" s="143" t="s">
        <v>2746</v>
      </c>
    </row>
    <row r="312" spans="2:65" s="1" customFormat="1">
      <c r="B312" s="33"/>
      <c r="D312" s="145" t="s">
        <v>193</v>
      </c>
      <c r="F312" s="146" t="s">
        <v>2745</v>
      </c>
      <c r="I312" s="147"/>
      <c r="L312" s="33"/>
      <c r="M312" s="148"/>
      <c r="T312" s="54"/>
      <c r="AT312" s="18" t="s">
        <v>193</v>
      </c>
      <c r="AU312" s="18" t="s">
        <v>78</v>
      </c>
    </row>
    <row r="313" spans="2:65" s="12" customFormat="1">
      <c r="B313" s="151"/>
      <c r="D313" s="145" t="s">
        <v>197</v>
      </c>
      <c r="E313" s="152" t="s">
        <v>19</v>
      </c>
      <c r="F313" s="153" t="s">
        <v>218</v>
      </c>
      <c r="H313" s="154">
        <v>5</v>
      </c>
      <c r="I313" s="155"/>
      <c r="L313" s="151"/>
      <c r="M313" s="156"/>
      <c r="T313" s="157"/>
      <c r="AT313" s="152" t="s">
        <v>197</v>
      </c>
      <c r="AU313" s="152" t="s">
        <v>78</v>
      </c>
      <c r="AV313" s="12" t="s">
        <v>78</v>
      </c>
      <c r="AW313" s="12" t="s">
        <v>31</v>
      </c>
      <c r="AX313" s="12" t="s">
        <v>76</v>
      </c>
      <c r="AY313" s="152" t="s">
        <v>184</v>
      </c>
    </row>
    <row r="314" spans="2:65" s="1" customFormat="1" ht="24.2" customHeight="1">
      <c r="B314" s="33"/>
      <c r="C314" s="132" t="s">
        <v>661</v>
      </c>
      <c r="D314" s="132" t="s">
        <v>186</v>
      </c>
      <c r="E314" s="133" t="s">
        <v>2747</v>
      </c>
      <c r="F314" s="134" t="s">
        <v>2748</v>
      </c>
      <c r="G314" s="135" t="s">
        <v>328</v>
      </c>
      <c r="H314" s="136">
        <v>10</v>
      </c>
      <c r="I314" s="137"/>
      <c r="J314" s="138">
        <f>ROUND(I314*H314,2)</f>
        <v>0</v>
      </c>
      <c r="K314" s="134" t="s">
        <v>190</v>
      </c>
      <c r="L314" s="33"/>
      <c r="M314" s="139" t="s">
        <v>19</v>
      </c>
      <c r="N314" s="140" t="s">
        <v>40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303</v>
      </c>
      <c r="AT314" s="143" t="s">
        <v>186</v>
      </c>
      <c r="AU314" s="143" t="s">
        <v>78</v>
      </c>
      <c r="AY314" s="18" t="s">
        <v>184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8" t="s">
        <v>76</v>
      </c>
      <c r="BK314" s="144">
        <f>ROUND(I314*H314,2)</f>
        <v>0</v>
      </c>
      <c r="BL314" s="18" t="s">
        <v>303</v>
      </c>
      <c r="BM314" s="143" t="s">
        <v>2749</v>
      </c>
    </row>
    <row r="315" spans="2:65" s="1" customFormat="1" ht="19.5">
      <c r="B315" s="33"/>
      <c r="D315" s="145" t="s">
        <v>193</v>
      </c>
      <c r="F315" s="146" t="s">
        <v>2750</v>
      </c>
      <c r="I315" s="147"/>
      <c r="L315" s="33"/>
      <c r="M315" s="148"/>
      <c r="T315" s="54"/>
      <c r="AT315" s="18" t="s">
        <v>193</v>
      </c>
      <c r="AU315" s="18" t="s">
        <v>78</v>
      </c>
    </row>
    <row r="316" spans="2:65" s="1" customFormat="1">
      <c r="B316" s="33"/>
      <c r="D316" s="149" t="s">
        <v>195</v>
      </c>
      <c r="F316" s="150" t="s">
        <v>2751</v>
      </c>
      <c r="I316" s="147"/>
      <c r="L316" s="33"/>
      <c r="M316" s="148"/>
      <c r="T316" s="54"/>
      <c r="AT316" s="18" t="s">
        <v>195</v>
      </c>
      <c r="AU316" s="18" t="s">
        <v>78</v>
      </c>
    </row>
    <row r="317" spans="2:65" s="12" customFormat="1">
      <c r="B317" s="151"/>
      <c r="D317" s="145" t="s">
        <v>197</v>
      </c>
      <c r="E317" s="152" t="s">
        <v>19</v>
      </c>
      <c r="F317" s="153" t="s">
        <v>254</v>
      </c>
      <c r="H317" s="154">
        <v>10</v>
      </c>
      <c r="I317" s="155"/>
      <c r="L317" s="151"/>
      <c r="M317" s="156"/>
      <c r="T317" s="157"/>
      <c r="AT317" s="152" t="s">
        <v>197</v>
      </c>
      <c r="AU317" s="152" t="s">
        <v>78</v>
      </c>
      <c r="AV317" s="12" t="s">
        <v>78</v>
      </c>
      <c r="AW317" s="12" t="s">
        <v>31</v>
      </c>
      <c r="AX317" s="12" t="s">
        <v>76</v>
      </c>
      <c r="AY317" s="152" t="s">
        <v>184</v>
      </c>
    </row>
    <row r="318" spans="2:65" s="1" customFormat="1" ht="24.2" customHeight="1">
      <c r="B318" s="33"/>
      <c r="C318" s="132" t="s">
        <v>666</v>
      </c>
      <c r="D318" s="132" t="s">
        <v>186</v>
      </c>
      <c r="E318" s="133" t="s">
        <v>2752</v>
      </c>
      <c r="F318" s="134" t="s">
        <v>2753</v>
      </c>
      <c r="G318" s="135" t="s">
        <v>509</v>
      </c>
      <c r="H318" s="136">
        <v>92</v>
      </c>
      <c r="I318" s="137"/>
      <c r="J318" s="138">
        <f>ROUND(I318*H318,2)</f>
        <v>0</v>
      </c>
      <c r="K318" s="134" t="s">
        <v>190</v>
      </c>
      <c r="L318" s="33"/>
      <c r="M318" s="139" t="s">
        <v>19</v>
      </c>
      <c r="N318" s="140" t="s">
        <v>40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303</v>
      </c>
      <c r="AT318" s="143" t="s">
        <v>186</v>
      </c>
      <c r="AU318" s="143" t="s">
        <v>78</v>
      </c>
      <c r="AY318" s="18" t="s">
        <v>184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8" t="s">
        <v>76</v>
      </c>
      <c r="BK318" s="144">
        <f>ROUND(I318*H318,2)</f>
        <v>0</v>
      </c>
      <c r="BL318" s="18" t="s">
        <v>303</v>
      </c>
      <c r="BM318" s="143" t="s">
        <v>2754</v>
      </c>
    </row>
    <row r="319" spans="2:65" s="1" customFormat="1" ht="19.5">
      <c r="B319" s="33"/>
      <c r="D319" s="145" t="s">
        <v>193</v>
      </c>
      <c r="F319" s="146" t="s">
        <v>2755</v>
      </c>
      <c r="I319" s="147"/>
      <c r="L319" s="33"/>
      <c r="M319" s="148"/>
      <c r="T319" s="54"/>
      <c r="AT319" s="18" t="s">
        <v>193</v>
      </c>
      <c r="AU319" s="18" t="s">
        <v>78</v>
      </c>
    </row>
    <row r="320" spans="2:65" s="1" customFormat="1">
      <c r="B320" s="33"/>
      <c r="D320" s="149" t="s">
        <v>195</v>
      </c>
      <c r="F320" s="150" t="s">
        <v>2756</v>
      </c>
      <c r="I320" s="147"/>
      <c r="L320" s="33"/>
      <c r="M320" s="148"/>
      <c r="T320" s="54"/>
      <c r="AT320" s="18" t="s">
        <v>195</v>
      </c>
      <c r="AU320" s="18" t="s">
        <v>78</v>
      </c>
    </row>
    <row r="321" spans="2:65" s="12" customFormat="1">
      <c r="B321" s="151"/>
      <c r="D321" s="145" t="s">
        <v>197</v>
      </c>
      <c r="E321" s="152" t="s">
        <v>19</v>
      </c>
      <c r="F321" s="153" t="s">
        <v>935</v>
      </c>
      <c r="H321" s="154">
        <v>92</v>
      </c>
      <c r="I321" s="155"/>
      <c r="L321" s="151"/>
      <c r="M321" s="156"/>
      <c r="T321" s="157"/>
      <c r="AT321" s="152" t="s">
        <v>197</v>
      </c>
      <c r="AU321" s="152" t="s">
        <v>78</v>
      </c>
      <c r="AV321" s="12" t="s">
        <v>78</v>
      </c>
      <c r="AW321" s="12" t="s">
        <v>31</v>
      </c>
      <c r="AX321" s="12" t="s">
        <v>76</v>
      </c>
      <c r="AY321" s="152" t="s">
        <v>184</v>
      </c>
    </row>
    <row r="322" spans="2:65" s="1" customFormat="1" ht="24.2" customHeight="1">
      <c r="B322" s="33"/>
      <c r="C322" s="132" t="s">
        <v>671</v>
      </c>
      <c r="D322" s="132" t="s">
        <v>186</v>
      </c>
      <c r="E322" s="133" t="s">
        <v>2757</v>
      </c>
      <c r="F322" s="134" t="s">
        <v>2758</v>
      </c>
      <c r="G322" s="135" t="s">
        <v>509</v>
      </c>
      <c r="H322" s="136">
        <v>20</v>
      </c>
      <c r="I322" s="137"/>
      <c r="J322" s="138">
        <f>ROUND(I322*H322,2)</f>
        <v>0</v>
      </c>
      <c r="K322" s="134" t="s">
        <v>190</v>
      </c>
      <c r="L322" s="33"/>
      <c r="M322" s="139" t="s">
        <v>19</v>
      </c>
      <c r="N322" s="140" t="s">
        <v>40</v>
      </c>
      <c r="P322" s="141">
        <f>O322*H322</f>
        <v>0</v>
      </c>
      <c r="Q322" s="141">
        <v>0</v>
      </c>
      <c r="R322" s="141">
        <f>Q322*H322</f>
        <v>0</v>
      </c>
      <c r="S322" s="141">
        <v>0</v>
      </c>
      <c r="T322" s="142">
        <f>S322*H322</f>
        <v>0</v>
      </c>
      <c r="AR322" s="143" t="s">
        <v>303</v>
      </c>
      <c r="AT322" s="143" t="s">
        <v>186</v>
      </c>
      <c r="AU322" s="143" t="s">
        <v>78</v>
      </c>
      <c r="AY322" s="18" t="s">
        <v>184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8" t="s">
        <v>76</v>
      </c>
      <c r="BK322" s="144">
        <f>ROUND(I322*H322,2)</f>
        <v>0</v>
      </c>
      <c r="BL322" s="18" t="s">
        <v>303</v>
      </c>
      <c r="BM322" s="143" t="s">
        <v>2759</v>
      </c>
    </row>
    <row r="323" spans="2:65" s="1" customFormat="1" ht="19.5">
      <c r="B323" s="33"/>
      <c r="D323" s="145" t="s">
        <v>193</v>
      </c>
      <c r="F323" s="146" t="s">
        <v>2760</v>
      </c>
      <c r="I323" s="147"/>
      <c r="L323" s="33"/>
      <c r="M323" s="148"/>
      <c r="T323" s="54"/>
      <c r="AT323" s="18" t="s">
        <v>193</v>
      </c>
      <c r="AU323" s="18" t="s">
        <v>78</v>
      </c>
    </row>
    <row r="324" spans="2:65" s="1" customFormat="1">
      <c r="B324" s="33"/>
      <c r="D324" s="149" t="s">
        <v>195</v>
      </c>
      <c r="F324" s="150" t="s">
        <v>2761</v>
      </c>
      <c r="I324" s="147"/>
      <c r="L324" s="33"/>
      <c r="M324" s="148"/>
      <c r="T324" s="54"/>
      <c r="AT324" s="18" t="s">
        <v>195</v>
      </c>
      <c r="AU324" s="18" t="s">
        <v>78</v>
      </c>
    </row>
    <row r="325" spans="2:65" s="12" customFormat="1">
      <c r="B325" s="151"/>
      <c r="D325" s="145" t="s">
        <v>197</v>
      </c>
      <c r="E325" s="152" t="s">
        <v>19</v>
      </c>
      <c r="F325" s="153" t="s">
        <v>333</v>
      </c>
      <c r="H325" s="154">
        <v>20</v>
      </c>
      <c r="I325" s="155"/>
      <c r="L325" s="151"/>
      <c r="M325" s="156"/>
      <c r="T325" s="157"/>
      <c r="AT325" s="152" t="s">
        <v>197</v>
      </c>
      <c r="AU325" s="152" t="s">
        <v>78</v>
      </c>
      <c r="AV325" s="12" t="s">
        <v>78</v>
      </c>
      <c r="AW325" s="12" t="s">
        <v>31</v>
      </c>
      <c r="AX325" s="12" t="s">
        <v>76</v>
      </c>
      <c r="AY325" s="152" t="s">
        <v>184</v>
      </c>
    </row>
    <row r="326" spans="2:65" s="1" customFormat="1" ht="24.2" customHeight="1">
      <c r="B326" s="33"/>
      <c r="C326" s="132" t="s">
        <v>676</v>
      </c>
      <c r="D326" s="132" t="s">
        <v>186</v>
      </c>
      <c r="E326" s="133" t="s">
        <v>2762</v>
      </c>
      <c r="F326" s="134" t="s">
        <v>2763</v>
      </c>
      <c r="G326" s="135" t="s">
        <v>328</v>
      </c>
      <c r="H326" s="136">
        <v>220</v>
      </c>
      <c r="I326" s="137"/>
      <c r="J326" s="138">
        <f>ROUND(I326*H326,2)</f>
        <v>0</v>
      </c>
      <c r="K326" s="134" t="s">
        <v>190</v>
      </c>
      <c r="L326" s="33"/>
      <c r="M326" s="139" t="s">
        <v>19</v>
      </c>
      <c r="N326" s="140" t="s">
        <v>40</v>
      </c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143" t="s">
        <v>303</v>
      </c>
      <c r="AT326" s="143" t="s">
        <v>186</v>
      </c>
      <c r="AU326" s="143" t="s">
        <v>78</v>
      </c>
      <c r="AY326" s="18" t="s">
        <v>184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76</v>
      </c>
      <c r="BK326" s="144">
        <f>ROUND(I326*H326,2)</f>
        <v>0</v>
      </c>
      <c r="BL326" s="18" t="s">
        <v>303</v>
      </c>
      <c r="BM326" s="143" t="s">
        <v>2764</v>
      </c>
    </row>
    <row r="327" spans="2:65" s="1" customFormat="1" ht="29.25">
      <c r="B327" s="33"/>
      <c r="D327" s="145" t="s">
        <v>193</v>
      </c>
      <c r="F327" s="146" t="s">
        <v>2765</v>
      </c>
      <c r="I327" s="147"/>
      <c r="L327" s="33"/>
      <c r="M327" s="148"/>
      <c r="T327" s="54"/>
      <c r="AT327" s="18" t="s">
        <v>193</v>
      </c>
      <c r="AU327" s="18" t="s">
        <v>78</v>
      </c>
    </row>
    <row r="328" spans="2:65" s="1" customFormat="1">
      <c r="B328" s="33"/>
      <c r="D328" s="149" t="s">
        <v>195</v>
      </c>
      <c r="F328" s="150" t="s">
        <v>2766</v>
      </c>
      <c r="I328" s="147"/>
      <c r="L328" s="33"/>
      <c r="M328" s="148"/>
      <c r="T328" s="54"/>
      <c r="AT328" s="18" t="s">
        <v>195</v>
      </c>
      <c r="AU328" s="18" t="s">
        <v>78</v>
      </c>
    </row>
    <row r="329" spans="2:65" s="12" customFormat="1">
      <c r="B329" s="151"/>
      <c r="D329" s="145" t="s">
        <v>197</v>
      </c>
      <c r="E329" s="152" t="s">
        <v>19</v>
      </c>
      <c r="F329" s="153" t="s">
        <v>1789</v>
      </c>
      <c r="H329" s="154">
        <v>220</v>
      </c>
      <c r="I329" s="155"/>
      <c r="L329" s="151"/>
      <c r="M329" s="156"/>
      <c r="T329" s="157"/>
      <c r="AT329" s="152" t="s">
        <v>197</v>
      </c>
      <c r="AU329" s="152" t="s">
        <v>78</v>
      </c>
      <c r="AV329" s="12" t="s">
        <v>78</v>
      </c>
      <c r="AW329" s="12" t="s">
        <v>31</v>
      </c>
      <c r="AX329" s="12" t="s">
        <v>76</v>
      </c>
      <c r="AY329" s="152" t="s">
        <v>184</v>
      </c>
    </row>
    <row r="330" spans="2:65" s="1" customFormat="1" ht="24.2" customHeight="1">
      <c r="B330" s="33"/>
      <c r="C330" s="132" t="s">
        <v>681</v>
      </c>
      <c r="D330" s="132" t="s">
        <v>186</v>
      </c>
      <c r="E330" s="133" t="s">
        <v>2767</v>
      </c>
      <c r="F330" s="134" t="s">
        <v>2768</v>
      </c>
      <c r="G330" s="135" t="s">
        <v>509</v>
      </c>
      <c r="H330" s="136">
        <v>78</v>
      </c>
      <c r="I330" s="137"/>
      <c r="J330" s="138">
        <f>ROUND(I330*H330,2)</f>
        <v>0</v>
      </c>
      <c r="K330" s="134" t="s">
        <v>190</v>
      </c>
      <c r="L330" s="33"/>
      <c r="M330" s="139" t="s">
        <v>19</v>
      </c>
      <c r="N330" s="140" t="s">
        <v>40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303</v>
      </c>
      <c r="AT330" s="143" t="s">
        <v>186</v>
      </c>
      <c r="AU330" s="143" t="s">
        <v>78</v>
      </c>
      <c r="AY330" s="18" t="s">
        <v>184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8" t="s">
        <v>76</v>
      </c>
      <c r="BK330" s="144">
        <f>ROUND(I330*H330,2)</f>
        <v>0</v>
      </c>
      <c r="BL330" s="18" t="s">
        <v>303</v>
      </c>
      <c r="BM330" s="143" t="s">
        <v>2769</v>
      </c>
    </row>
    <row r="331" spans="2:65" s="1" customFormat="1" ht="19.5">
      <c r="B331" s="33"/>
      <c r="D331" s="145" t="s">
        <v>193</v>
      </c>
      <c r="F331" s="146" t="s">
        <v>2770</v>
      </c>
      <c r="I331" s="147"/>
      <c r="L331" s="33"/>
      <c r="M331" s="148"/>
      <c r="T331" s="54"/>
      <c r="AT331" s="18" t="s">
        <v>193</v>
      </c>
      <c r="AU331" s="18" t="s">
        <v>78</v>
      </c>
    </row>
    <row r="332" spans="2:65" s="1" customFormat="1">
      <c r="B332" s="33"/>
      <c r="D332" s="149" t="s">
        <v>195</v>
      </c>
      <c r="F332" s="150" t="s">
        <v>2771</v>
      </c>
      <c r="I332" s="147"/>
      <c r="L332" s="33"/>
      <c r="M332" s="148"/>
      <c r="T332" s="54"/>
      <c r="AT332" s="18" t="s">
        <v>195</v>
      </c>
      <c r="AU332" s="18" t="s">
        <v>78</v>
      </c>
    </row>
    <row r="333" spans="2:65" s="12" customFormat="1">
      <c r="B333" s="151"/>
      <c r="D333" s="145" t="s">
        <v>197</v>
      </c>
      <c r="E333" s="152" t="s">
        <v>19</v>
      </c>
      <c r="F333" s="153" t="s">
        <v>795</v>
      </c>
      <c r="H333" s="154">
        <v>78</v>
      </c>
      <c r="I333" s="155"/>
      <c r="L333" s="151"/>
      <c r="M333" s="156"/>
      <c r="T333" s="157"/>
      <c r="AT333" s="152" t="s">
        <v>197</v>
      </c>
      <c r="AU333" s="152" t="s">
        <v>78</v>
      </c>
      <c r="AV333" s="12" t="s">
        <v>78</v>
      </c>
      <c r="AW333" s="12" t="s">
        <v>31</v>
      </c>
      <c r="AX333" s="12" t="s">
        <v>76</v>
      </c>
      <c r="AY333" s="152" t="s">
        <v>184</v>
      </c>
    </row>
    <row r="334" spans="2:65" s="1" customFormat="1" ht="24.2" customHeight="1">
      <c r="B334" s="33"/>
      <c r="C334" s="132" t="s">
        <v>686</v>
      </c>
      <c r="D334" s="132" t="s">
        <v>186</v>
      </c>
      <c r="E334" s="133" t="s">
        <v>2772</v>
      </c>
      <c r="F334" s="134" t="s">
        <v>2773</v>
      </c>
      <c r="G334" s="135" t="s">
        <v>509</v>
      </c>
      <c r="H334" s="136">
        <v>20</v>
      </c>
      <c r="I334" s="137"/>
      <c r="J334" s="138">
        <f>ROUND(I334*H334,2)</f>
        <v>0</v>
      </c>
      <c r="K334" s="134" t="s">
        <v>190</v>
      </c>
      <c r="L334" s="33"/>
      <c r="M334" s="139" t="s">
        <v>19</v>
      </c>
      <c r="N334" s="140" t="s">
        <v>40</v>
      </c>
      <c r="P334" s="141">
        <f>O334*H334</f>
        <v>0</v>
      </c>
      <c r="Q334" s="141">
        <v>0</v>
      </c>
      <c r="R334" s="141">
        <f>Q334*H334</f>
        <v>0</v>
      </c>
      <c r="S334" s="141">
        <v>0</v>
      </c>
      <c r="T334" s="142">
        <f>S334*H334</f>
        <v>0</v>
      </c>
      <c r="AR334" s="143" t="s">
        <v>303</v>
      </c>
      <c r="AT334" s="143" t="s">
        <v>186</v>
      </c>
      <c r="AU334" s="143" t="s">
        <v>78</v>
      </c>
      <c r="AY334" s="18" t="s">
        <v>184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8" t="s">
        <v>76</v>
      </c>
      <c r="BK334" s="144">
        <f>ROUND(I334*H334,2)</f>
        <v>0</v>
      </c>
      <c r="BL334" s="18" t="s">
        <v>303</v>
      </c>
      <c r="BM334" s="143" t="s">
        <v>2774</v>
      </c>
    </row>
    <row r="335" spans="2:65" s="1" customFormat="1" ht="19.5">
      <c r="B335" s="33"/>
      <c r="D335" s="145" t="s">
        <v>193</v>
      </c>
      <c r="F335" s="146" t="s">
        <v>2775</v>
      </c>
      <c r="I335" s="147"/>
      <c r="L335" s="33"/>
      <c r="M335" s="148"/>
      <c r="T335" s="54"/>
      <c r="AT335" s="18" t="s">
        <v>193</v>
      </c>
      <c r="AU335" s="18" t="s">
        <v>78</v>
      </c>
    </row>
    <row r="336" spans="2:65" s="1" customFormat="1">
      <c r="B336" s="33"/>
      <c r="D336" s="149" t="s">
        <v>195</v>
      </c>
      <c r="F336" s="150" t="s">
        <v>2776</v>
      </c>
      <c r="I336" s="147"/>
      <c r="L336" s="33"/>
      <c r="M336" s="148"/>
      <c r="T336" s="54"/>
      <c r="AT336" s="18" t="s">
        <v>195</v>
      </c>
      <c r="AU336" s="18" t="s">
        <v>78</v>
      </c>
    </row>
    <row r="337" spans="2:65" s="1" customFormat="1" ht="24.2" customHeight="1">
      <c r="B337" s="33"/>
      <c r="C337" s="132" t="s">
        <v>700</v>
      </c>
      <c r="D337" s="132" t="s">
        <v>186</v>
      </c>
      <c r="E337" s="133" t="s">
        <v>2777</v>
      </c>
      <c r="F337" s="134" t="s">
        <v>2778</v>
      </c>
      <c r="G337" s="135" t="s">
        <v>509</v>
      </c>
      <c r="H337" s="136">
        <v>30</v>
      </c>
      <c r="I337" s="137"/>
      <c r="J337" s="138">
        <f>ROUND(I337*H337,2)</f>
        <v>0</v>
      </c>
      <c r="K337" s="134" t="s">
        <v>190</v>
      </c>
      <c r="L337" s="33"/>
      <c r="M337" s="139" t="s">
        <v>19</v>
      </c>
      <c r="N337" s="140" t="s">
        <v>40</v>
      </c>
      <c r="P337" s="141">
        <f>O337*H337</f>
        <v>0</v>
      </c>
      <c r="Q337" s="141">
        <v>0</v>
      </c>
      <c r="R337" s="141">
        <f>Q337*H337</f>
        <v>0</v>
      </c>
      <c r="S337" s="141">
        <v>0</v>
      </c>
      <c r="T337" s="142">
        <f>S337*H337</f>
        <v>0</v>
      </c>
      <c r="AR337" s="143" t="s">
        <v>303</v>
      </c>
      <c r="AT337" s="143" t="s">
        <v>186</v>
      </c>
      <c r="AU337" s="143" t="s">
        <v>78</v>
      </c>
      <c r="AY337" s="18" t="s">
        <v>184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8" t="s">
        <v>76</v>
      </c>
      <c r="BK337" s="144">
        <f>ROUND(I337*H337,2)</f>
        <v>0</v>
      </c>
      <c r="BL337" s="18" t="s">
        <v>303</v>
      </c>
      <c r="BM337" s="143" t="s">
        <v>2779</v>
      </c>
    </row>
    <row r="338" spans="2:65" s="1" customFormat="1" ht="19.5">
      <c r="B338" s="33"/>
      <c r="D338" s="145" t="s">
        <v>193</v>
      </c>
      <c r="F338" s="146" t="s">
        <v>2780</v>
      </c>
      <c r="I338" s="147"/>
      <c r="L338" s="33"/>
      <c r="M338" s="148"/>
      <c r="T338" s="54"/>
      <c r="AT338" s="18" t="s">
        <v>193</v>
      </c>
      <c r="AU338" s="18" t="s">
        <v>78</v>
      </c>
    </row>
    <row r="339" spans="2:65" s="1" customFormat="1">
      <c r="B339" s="33"/>
      <c r="D339" s="149" t="s">
        <v>195</v>
      </c>
      <c r="F339" s="150" t="s">
        <v>2781</v>
      </c>
      <c r="I339" s="147"/>
      <c r="L339" s="33"/>
      <c r="M339" s="148"/>
      <c r="T339" s="54"/>
      <c r="AT339" s="18" t="s">
        <v>195</v>
      </c>
      <c r="AU339" s="18" t="s">
        <v>78</v>
      </c>
    </row>
    <row r="340" spans="2:65" s="12" customFormat="1">
      <c r="B340" s="151"/>
      <c r="D340" s="145" t="s">
        <v>197</v>
      </c>
      <c r="E340" s="152" t="s">
        <v>19</v>
      </c>
      <c r="F340" s="153" t="s">
        <v>405</v>
      </c>
      <c r="H340" s="154">
        <v>30</v>
      </c>
      <c r="I340" s="155"/>
      <c r="L340" s="151"/>
      <c r="M340" s="156"/>
      <c r="T340" s="157"/>
      <c r="AT340" s="152" t="s">
        <v>197</v>
      </c>
      <c r="AU340" s="152" t="s">
        <v>78</v>
      </c>
      <c r="AV340" s="12" t="s">
        <v>78</v>
      </c>
      <c r="AW340" s="12" t="s">
        <v>31</v>
      </c>
      <c r="AX340" s="12" t="s">
        <v>76</v>
      </c>
      <c r="AY340" s="152" t="s">
        <v>184</v>
      </c>
    </row>
    <row r="341" spans="2:65" s="1" customFormat="1" ht="24.2" customHeight="1">
      <c r="B341" s="33"/>
      <c r="C341" s="132" t="s">
        <v>713</v>
      </c>
      <c r="D341" s="132" t="s">
        <v>186</v>
      </c>
      <c r="E341" s="133" t="s">
        <v>2782</v>
      </c>
      <c r="F341" s="134" t="s">
        <v>2783</v>
      </c>
      <c r="G341" s="135" t="s">
        <v>509</v>
      </c>
      <c r="H341" s="136">
        <v>4</v>
      </c>
      <c r="I341" s="137"/>
      <c r="J341" s="138">
        <f>ROUND(I341*H341,2)</f>
        <v>0</v>
      </c>
      <c r="K341" s="134" t="s">
        <v>190</v>
      </c>
      <c r="L341" s="33"/>
      <c r="M341" s="139" t="s">
        <v>19</v>
      </c>
      <c r="N341" s="140" t="s">
        <v>40</v>
      </c>
      <c r="P341" s="141">
        <f>O341*H341</f>
        <v>0</v>
      </c>
      <c r="Q341" s="141">
        <v>0</v>
      </c>
      <c r="R341" s="141">
        <f>Q341*H341</f>
        <v>0</v>
      </c>
      <c r="S341" s="141">
        <v>0</v>
      </c>
      <c r="T341" s="142">
        <f>S341*H341</f>
        <v>0</v>
      </c>
      <c r="AR341" s="143" t="s">
        <v>303</v>
      </c>
      <c r="AT341" s="143" t="s">
        <v>186</v>
      </c>
      <c r="AU341" s="143" t="s">
        <v>78</v>
      </c>
      <c r="AY341" s="18" t="s">
        <v>184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8" t="s">
        <v>76</v>
      </c>
      <c r="BK341" s="144">
        <f>ROUND(I341*H341,2)</f>
        <v>0</v>
      </c>
      <c r="BL341" s="18" t="s">
        <v>303</v>
      </c>
      <c r="BM341" s="143" t="s">
        <v>2784</v>
      </c>
    </row>
    <row r="342" spans="2:65" s="1" customFormat="1" ht="19.5">
      <c r="B342" s="33"/>
      <c r="D342" s="145" t="s">
        <v>193</v>
      </c>
      <c r="F342" s="146" t="s">
        <v>2785</v>
      </c>
      <c r="I342" s="147"/>
      <c r="L342" s="33"/>
      <c r="M342" s="148"/>
      <c r="T342" s="54"/>
      <c r="AT342" s="18" t="s">
        <v>193</v>
      </c>
      <c r="AU342" s="18" t="s">
        <v>78</v>
      </c>
    </row>
    <row r="343" spans="2:65" s="1" customFormat="1">
      <c r="B343" s="33"/>
      <c r="D343" s="149" t="s">
        <v>195</v>
      </c>
      <c r="F343" s="150" t="s">
        <v>2786</v>
      </c>
      <c r="I343" s="147"/>
      <c r="L343" s="33"/>
      <c r="M343" s="148"/>
      <c r="T343" s="54"/>
      <c r="AT343" s="18" t="s">
        <v>195</v>
      </c>
      <c r="AU343" s="18" t="s">
        <v>78</v>
      </c>
    </row>
    <row r="344" spans="2:65" s="1" customFormat="1" ht="24.2" customHeight="1">
      <c r="B344" s="33"/>
      <c r="C344" s="132" t="s">
        <v>720</v>
      </c>
      <c r="D344" s="132" t="s">
        <v>186</v>
      </c>
      <c r="E344" s="133" t="s">
        <v>2787</v>
      </c>
      <c r="F344" s="134" t="s">
        <v>2788</v>
      </c>
      <c r="G344" s="135" t="s">
        <v>509</v>
      </c>
      <c r="H344" s="136">
        <v>8</v>
      </c>
      <c r="I344" s="137"/>
      <c r="J344" s="138">
        <f>ROUND(I344*H344,2)</f>
        <v>0</v>
      </c>
      <c r="K344" s="134" t="s">
        <v>190</v>
      </c>
      <c r="L344" s="33"/>
      <c r="M344" s="139" t="s">
        <v>19</v>
      </c>
      <c r="N344" s="140" t="s">
        <v>40</v>
      </c>
      <c r="P344" s="141">
        <f>O344*H344</f>
        <v>0</v>
      </c>
      <c r="Q344" s="141">
        <v>0</v>
      </c>
      <c r="R344" s="141">
        <f>Q344*H344</f>
        <v>0</v>
      </c>
      <c r="S344" s="141">
        <v>0</v>
      </c>
      <c r="T344" s="142">
        <f>S344*H344</f>
        <v>0</v>
      </c>
      <c r="AR344" s="143" t="s">
        <v>303</v>
      </c>
      <c r="AT344" s="143" t="s">
        <v>186</v>
      </c>
      <c r="AU344" s="143" t="s">
        <v>78</v>
      </c>
      <c r="AY344" s="18" t="s">
        <v>184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8" t="s">
        <v>76</v>
      </c>
      <c r="BK344" s="144">
        <f>ROUND(I344*H344,2)</f>
        <v>0</v>
      </c>
      <c r="BL344" s="18" t="s">
        <v>303</v>
      </c>
      <c r="BM344" s="143" t="s">
        <v>2789</v>
      </c>
    </row>
    <row r="345" spans="2:65" s="1" customFormat="1" ht="19.5">
      <c r="B345" s="33"/>
      <c r="D345" s="145" t="s">
        <v>193</v>
      </c>
      <c r="F345" s="146" t="s">
        <v>2790</v>
      </c>
      <c r="I345" s="147"/>
      <c r="L345" s="33"/>
      <c r="M345" s="148"/>
      <c r="T345" s="54"/>
      <c r="AT345" s="18" t="s">
        <v>193</v>
      </c>
      <c r="AU345" s="18" t="s">
        <v>78</v>
      </c>
    </row>
    <row r="346" spans="2:65" s="1" customFormat="1">
      <c r="B346" s="33"/>
      <c r="D346" s="149" t="s">
        <v>195</v>
      </c>
      <c r="F346" s="150" t="s">
        <v>2791</v>
      </c>
      <c r="I346" s="147"/>
      <c r="L346" s="33"/>
      <c r="M346" s="148"/>
      <c r="T346" s="54"/>
      <c r="AT346" s="18" t="s">
        <v>195</v>
      </c>
      <c r="AU346" s="18" t="s">
        <v>78</v>
      </c>
    </row>
    <row r="347" spans="2:65" s="1" customFormat="1" ht="24.2" customHeight="1">
      <c r="B347" s="33"/>
      <c r="C347" s="132" t="s">
        <v>733</v>
      </c>
      <c r="D347" s="132" t="s">
        <v>186</v>
      </c>
      <c r="E347" s="133" t="s">
        <v>2792</v>
      </c>
      <c r="F347" s="134" t="s">
        <v>2793</v>
      </c>
      <c r="G347" s="135" t="s">
        <v>328</v>
      </c>
      <c r="H347" s="136">
        <v>160</v>
      </c>
      <c r="I347" s="137"/>
      <c r="J347" s="138">
        <f>ROUND(I347*H347,2)</f>
        <v>0</v>
      </c>
      <c r="K347" s="134" t="s">
        <v>190</v>
      </c>
      <c r="L347" s="33"/>
      <c r="M347" s="139" t="s">
        <v>19</v>
      </c>
      <c r="N347" s="140" t="s">
        <v>40</v>
      </c>
      <c r="P347" s="141">
        <f>O347*H347</f>
        <v>0</v>
      </c>
      <c r="Q347" s="141">
        <v>0</v>
      </c>
      <c r="R347" s="141">
        <f>Q347*H347</f>
        <v>0</v>
      </c>
      <c r="S347" s="141">
        <v>0</v>
      </c>
      <c r="T347" s="142">
        <f>S347*H347</f>
        <v>0</v>
      </c>
      <c r="AR347" s="143" t="s">
        <v>303</v>
      </c>
      <c r="AT347" s="143" t="s">
        <v>186</v>
      </c>
      <c r="AU347" s="143" t="s">
        <v>78</v>
      </c>
      <c r="AY347" s="18" t="s">
        <v>184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8" t="s">
        <v>76</v>
      </c>
      <c r="BK347" s="144">
        <f>ROUND(I347*H347,2)</f>
        <v>0</v>
      </c>
      <c r="BL347" s="18" t="s">
        <v>303</v>
      </c>
      <c r="BM347" s="143" t="s">
        <v>2794</v>
      </c>
    </row>
    <row r="348" spans="2:65" s="1" customFormat="1" ht="29.25">
      <c r="B348" s="33"/>
      <c r="D348" s="145" t="s">
        <v>193</v>
      </c>
      <c r="F348" s="146" t="s">
        <v>2795</v>
      </c>
      <c r="I348" s="147"/>
      <c r="L348" s="33"/>
      <c r="M348" s="148"/>
      <c r="T348" s="54"/>
      <c r="AT348" s="18" t="s">
        <v>193</v>
      </c>
      <c r="AU348" s="18" t="s">
        <v>78</v>
      </c>
    </row>
    <row r="349" spans="2:65" s="1" customFormat="1">
      <c r="B349" s="33"/>
      <c r="D349" s="149" t="s">
        <v>195</v>
      </c>
      <c r="F349" s="150" t="s">
        <v>2796</v>
      </c>
      <c r="I349" s="147"/>
      <c r="L349" s="33"/>
      <c r="M349" s="148"/>
      <c r="T349" s="54"/>
      <c r="AT349" s="18" t="s">
        <v>195</v>
      </c>
      <c r="AU349" s="18" t="s">
        <v>78</v>
      </c>
    </row>
    <row r="350" spans="2:65" s="1" customFormat="1" ht="16.5" customHeight="1">
      <c r="B350" s="33"/>
      <c r="C350" s="171" t="s">
        <v>740</v>
      </c>
      <c r="D350" s="171" t="s">
        <v>557</v>
      </c>
      <c r="E350" s="172" t="s">
        <v>2797</v>
      </c>
      <c r="F350" s="173" t="s">
        <v>2798</v>
      </c>
      <c r="G350" s="174" t="s">
        <v>1614</v>
      </c>
      <c r="H350" s="175">
        <v>168</v>
      </c>
      <c r="I350" s="176"/>
      <c r="J350" s="177">
        <f>ROUND(I350*H350,2)</f>
        <v>0</v>
      </c>
      <c r="K350" s="173" t="s">
        <v>190</v>
      </c>
      <c r="L350" s="178"/>
      <c r="M350" s="179" t="s">
        <v>19</v>
      </c>
      <c r="N350" s="180" t="s">
        <v>40</v>
      </c>
      <c r="P350" s="141">
        <f>O350*H350</f>
        <v>0</v>
      </c>
      <c r="Q350" s="141">
        <v>1E-3</v>
      </c>
      <c r="R350" s="141">
        <f>Q350*H350</f>
        <v>0.16800000000000001</v>
      </c>
      <c r="S350" s="141">
        <v>0</v>
      </c>
      <c r="T350" s="142">
        <f>S350*H350</f>
        <v>0</v>
      </c>
      <c r="AR350" s="143" t="s">
        <v>423</v>
      </c>
      <c r="AT350" s="143" t="s">
        <v>557</v>
      </c>
      <c r="AU350" s="143" t="s">
        <v>78</v>
      </c>
      <c r="AY350" s="18" t="s">
        <v>184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8" t="s">
        <v>76</v>
      </c>
      <c r="BK350" s="144">
        <f>ROUND(I350*H350,2)</f>
        <v>0</v>
      </c>
      <c r="BL350" s="18" t="s">
        <v>303</v>
      </c>
      <c r="BM350" s="143" t="s">
        <v>2799</v>
      </c>
    </row>
    <row r="351" spans="2:65" s="1" customFormat="1">
      <c r="B351" s="33"/>
      <c r="D351" s="145" t="s">
        <v>193</v>
      </c>
      <c r="F351" s="146" t="s">
        <v>2798</v>
      </c>
      <c r="I351" s="147"/>
      <c r="L351" s="33"/>
      <c r="M351" s="148"/>
      <c r="T351" s="54"/>
      <c r="AT351" s="18" t="s">
        <v>193</v>
      </c>
      <c r="AU351" s="18" t="s">
        <v>78</v>
      </c>
    </row>
    <row r="352" spans="2:65" s="12" customFormat="1">
      <c r="B352" s="151"/>
      <c r="D352" s="145" t="s">
        <v>197</v>
      </c>
      <c r="E352" s="152" t="s">
        <v>19</v>
      </c>
      <c r="F352" s="153" t="s">
        <v>1391</v>
      </c>
      <c r="H352" s="154">
        <v>160</v>
      </c>
      <c r="I352" s="155"/>
      <c r="L352" s="151"/>
      <c r="M352" s="156"/>
      <c r="T352" s="157"/>
      <c r="AT352" s="152" t="s">
        <v>197</v>
      </c>
      <c r="AU352" s="152" t="s">
        <v>78</v>
      </c>
      <c r="AV352" s="12" t="s">
        <v>78</v>
      </c>
      <c r="AW352" s="12" t="s">
        <v>31</v>
      </c>
      <c r="AX352" s="12" t="s">
        <v>76</v>
      </c>
      <c r="AY352" s="152" t="s">
        <v>184</v>
      </c>
    </row>
    <row r="353" spans="2:65" s="12" customFormat="1">
      <c r="B353" s="151"/>
      <c r="D353" s="145" t="s">
        <v>197</v>
      </c>
      <c r="F353" s="153" t="s">
        <v>2800</v>
      </c>
      <c r="H353" s="154">
        <v>168</v>
      </c>
      <c r="I353" s="155"/>
      <c r="L353" s="151"/>
      <c r="M353" s="156"/>
      <c r="T353" s="157"/>
      <c r="AT353" s="152" t="s">
        <v>197</v>
      </c>
      <c r="AU353" s="152" t="s">
        <v>78</v>
      </c>
      <c r="AV353" s="12" t="s">
        <v>78</v>
      </c>
      <c r="AW353" s="12" t="s">
        <v>4</v>
      </c>
      <c r="AX353" s="12" t="s">
        <v>76</v>
      </c>
      <c r="AY353" s="152" t="s">
        <v>184</v>
      </c>
    </row>
    <row r="354" spans="2:65" s="1" customFormat="1" ht="24.2" customHeight="1">
      <c r="B354" s="33"/>
      <c r="C354" s="132" t="s">
        <v>753</v>
      </c>
      <c r="D354" s="132" t="s">
        <v>186</v>
      </c>
      <c r="E354" s="133" t="s">
        <v>2801</v>
      </c>
      <c r="F354" s="134" t="s">
        <v>2802</v>
      </c>
      <c r="G354" s="135" t="s">
        <v>328</v>
      </c>
      <c r="H354" s="136">
        <v>120</v>
      </c>
      <c r="I354" s="137"/>
      <c r="J354" s="138">
        <f>ROUND(I354*H354,2)</f>
        <v>0</v>
      </c>
      <c r="K354" s="134" t="s">
        <v>190</v>
      </c>
      <c r="L354" s="33"/>
      <c r="M354" s="139" t="s">
        <v>19</v>
      </c>
      <c r="N354" s="140" t="s">
        <v>40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303</v>
      </c>
      <c r="AT354" s="143" t="s">
        <v>186</v>
      </c>
      <c r="AU354" s="143" t="s">
        <v>78</v>
      </c>
      <c r="AY354" s="18" t="s">
        <v>184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8" t="s">
        <v>76</v>
      </c>
      <c r="BK354" s="144">
        <f>ROUND(I354*H354,2)</f>
        <v>0</v>
      </c>
      <c r="BL354" s="18" t="s">
        <v>303</v>
      </c>
      <c r="BM354" s="143" t="s">
        <v>2803</v>
      </c>
    </row>
    <row r="355" spans="2:65" s="1" customFormat="1" ht="19.5">
      <c r="B355" s="33"/>
      <c r="D355" s="145" t="s">
        <v>193</v>
      </c>
      <c r="F355" s="146" t="s">
        <v>2804</v>
      </c>
      <c r="I355" s="147"/>
      <c r="L355" s="33"/>
      <c r="M355" s="148"/>
      <c r="T355" s="54"/>
      <c r="AT355" s="18" t="s">
        <v>193</v>
      </c>
      <c r="AU355" s="18" t="s">
        <v>78</v>
      </c>
    </row>
    <row r="356" spans="2:65" s="1" customFormat="1">
      <c r="B356" s="33"/>
      <c r="D356" s="149" t="s">
        <v>195</v>
      </c>
      <c r="F356" s="150" t="s">
        <v>2805</v>
      </c>
      <c r="I356" s="147"/>
      <c r="L356" s="33"/>
      <c r="M356" s="148"/>
      <c r="T356" s="54"/>
      <c r="AT356" s="18" t="s">
        <v>195</v>
      </c>
      <c r="AU356" s="18" t="s">
        <v>78</v>
      </c>
    </row>
    <row r="357" spans="2:65" s="1" customFormat="1" ht="16.5" customHeight="1">
      <c r="B357" s="33"/>
      <c r="C357" s="171" t="s">
        <v>771</v>
      </c>
      <c r="D357" s="171" t="s">
        <v>557</v>
      </c>
      <c r="E357" s="172" t="s">
        <v>2806</v>
      </c>
      <c r="F357" s="173" t="s">
        <v>2807</v>
      </c>
      <c r="G357" s="174" t="s">
        <v>1614</v>
      </c>
      <c r="H357" s="175">
        <v>18</v>
      </c>
      <c r="I357" s="176"/>
      <c r="J357" s="177">
        <f>ROUND(I357*H357,2)</f>
        <v>0</v>
      </c>
      <c r="K357" s="173" t="s">
        <v>190</v>
      </c>
      <c r="L357" s="178"/>
      <c r="M357" s="179" t="s">
        <v>19</v>
      </c>
      <c r="N357" s="180" t="s">
        <v>40</v>
      </c>
      <c r="P357" s="141">
        <f>O357*H357</f>
        <v>0</v>
      </c>
      <c r="Q357" s="141">
        <v>1E-3</v>
      </c>
      <c r="R357" s="141">
        <f>Q357*H357</f>
        <v>1.8000000000000002E-2</v>
      </c>
      <c r="S357" s="141">
        <v>0</v>
      </c>
      <c r="T357" s="142">
        <f>S357*H357</f>
        <v>0</v>
      </c>
      <c r="AR357" s="143" t="s">
        <v>423</v>
      </c>
      <c r="AT357" s="143" t="s">
        <v>557</v>
      </c>
      <c r="AU357" s="143" t="s">
        <v>78</v>
      </c>
      <c r="AY357" s="18" t="s">
        <v>184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8" t="s">
        <v>76</v>
      </c>
      <c r="BK357" s="144">
        <f>ROUND(I357*H357,2)</f>
        <v>0</v>
      </c>
      <c r="BL357" s="18" t="s">
        <v>303</v>
      </c>
      <c r="BM357" s="143" t="s">
        <v>2808</v>
      </c>
    </row>
    <row r="358" spans="2:65" s="1" customFormat="1">
      <c r="B358" s="33"/>
      <c r="D358" s="145" t="s">
        <v>193</v>
      </c>
      <c r="F358" s="146" t="s">
        <v>2807</v>
      </c>
      <c r="I358" s="147"/>
      <c r="L358" s="33"/>
      <c r="M358" s="148"/>
      <c r="T358" s="54"/>
      <c r="AT358" s="18" t="s">
        <v>193</v>
      </c>
      <c r="AU358" s="18" t="s">
        <v>78</v>
      </c>
    </row>
    <row r="359" spans="2:65" s="12" customFormat="1">
      <c r="B359" s="151"/>
      <c r="D359" s="145" t="s">
        <v>197</v>
      </c>
      <c r="E359" s="152" t="s">
        <v>19</v>
      </c>
      <c r="F359" s="153" t="s">
        <v>1129</v>
      </c>
      <c r="H359" s="154">
        <v>120</v>
      </c>
      <c r="I359" s="155"/>
      <c r="L359" s="151"/>
      <c r="M359" s="156"/>
      <c r="T359" s="157"/>
      <c r="AT359" s="152" t="s">
        <v>197</v>
      </c>
      <c r="AU359" s="152" t="s">
        <v>78</v>
      </c>
      <c r="AV359" s="12" t="s">
        <v>78</v>
      </c>
      <c r="AW359" s="12" t="s">
        <v>31</v>
      </c>
      <c r="AX359" s="12" t="s">
        <v>76</v>
      </c>
      <c r="AY359" s="152" t="s">
        <v>184</v>
      </c>
    </row>
    <row r="360" spans="2:65" s="12" customFormat="1">
      <c r="B360" s="151"/>
      <c r="D360" s="145" t="s">
        <v>197</v>
      </c>
      <c r="F360" s="153" t="s">
        <v>2809</v>
      </c>
      <c r="H360" s="154">
        <v>18</v>
      </c>
      <c r="I360" s="155"/>
      <c r="L360" s="151"/>
      <c r="M360" s="156"/>
      <c r="T360" s="157"/>
      <c r="AT360" s="152" t="s">
        <v>197</v>
      </c>
      <c r="AU360" s="152" t="s">
        <v>78</v>
      </c>
      <c r="AV360" s="12" t="s">
        <v>78</v>
      </c>
      <c r="AW360" s="12" t="s">
        <v>4</v>
      </c>
      <c r="AX360" s="12" t="s">
        <v>76</v>
      </c>
      <c r="AY360" s="152" t="s">
        <v>184</v>
      </c>
    </row>
    <row r="361" spans="2:65" s="1" customFormat="1" ht="16.5" customHeight="1">
      <c r="B361" s="33"/>
      <c r="C361" s="132" t="s">
        <v>789</v>
      </c>
      <c r="D361" s="132" t="s">
        <v>186</v>
      </c>
      <c r="E361" s="133" t="s">
        <v>2810</v>
      </c>
      <c r="F361" s="134" t="s">
        <v>2811</v>
      </c>
      <c r="G361" s="135" t="s">
        <v>509</v>
      </c>
      <c r="H361" s="136">
        <v>38</v>
      </c>
      <c r="I361" s="137"/>
      <c r="J361" s="138">
        <f>ROUND(I361*H361,2)</f>
        <v>0</v>
      </c>
      <c r="K361" s="134" t="s">
        <v>190</v>
      </c>
      <c r="L361" s="33"/>
      <c r="M361" s="139" t="s">
        <v>19</v>
      </c>
      <c r="N361" s="140" t="s">
        <v>40</v>
      </c>
      <c r="P361" s="141">
        <f>O361*H361</f>
        <v>0</v>
      </c>
      <c r="Q361" s="141">
        <v>0</v>
      </c>
      <c r="R361" s="141">
        <f>Q361*H361</f>
        <v>0</v>
      </c>
      <c r="S361" s="141">
        <v>0</v>
      </c>
      <c r="T361" s="142">
        <f>S361*H361</f>
        <v>0</v>
      </c>
      <c r="AR361" s="143" t="s">
        <v>303</v>
      </c>
      <c r="AT361" s="143" t="s">
        <v>186</v>
      </c>
      <c r="AU361" s="143" t="s">
        <v>78</v>
      </c>
      <c r="AY361" s="18" t="s">
        <v>184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8" t="s">
        <v>76</v>
      </c>
      <c r="BK361" s="144">
        <f>ROUND(I361*H361,2)</f>
        <v>0</v>
      </c>
      <c r="BL361" s="18" t="s">
        <v>303</v>
      </c>
      <c r="BM361" s="143" t="s">
        <v>2812</v>
      </c>
    </row>
    <row r="362" spans="2:65" s="1" customFormat="1">
      <c r="B362" s="33"/>
      <c r="D362" s="145" t="s">
        <v>193</v>
      </c>
      <c r="F362" s="146" t="s">
        <v>2813</v>
      </c>
      <c r="I362" s="147"/>
      <c r="L362" s="33"/>
      <c r="M362" s="148"/>
      <c r="T362" s="54"/>
      <c r="AT362" s="18" t="s">
        <v>193</v>
      </c>
      <c r="AU362" s="18" t="s">
        <v>78</v>
      </c>
    </row>
    <row r="363" spans="2:65" s="1" customFormat="1">
      <c r="B363" s="33"/>
      <c r="D363" s="149" t="s">
        <v>195</v>
      </c>
      <c r="F363" s="150" t="s">
        <v>2814</v>
      </c>
      <c r="I363" s="147"/>
      <c r="L363" s="33"/>
      <c r="M363" s="148"/>
      <c r="T363" s="54"/>
      <c r="AT363" s="18" t="s">
        <v>195</v>
      </c>
      <c r="AU363" s="18" t="s">
        <v>78</v>
      </c>
    </row>
    <row r="364" spans="2:65" s="1" customFormat="1" ht="24.2" customHeight="1">
      <c r="B364" s="33"/>
      <c r="C364" s="171" t="s">
        <v>795</v>
      </c>
      <c r="D364" s="171" t="s">
        <v>557</v>
      </c>
      <c r="E364" s="172" t="s">
        <v>2815</v>
      </c>
      <c r="F364" s="173" t="s">
        <v>2816</v>
      </c>
      <c r="G364" s="174" t="s">
        <v>509</v>
      </c>
      <c r="H364" s="175">
        <v>38</v>
      </c>
      <c r="I364" s="176"/>
      <c r="J364" s="177">
        <f>ROUND(I364*H364,2)</f>
        <v>0</v>
      </c>
      <c r="K364" s="173" t="s">
        <v>190</v>
      </c>
      <c r="L364" s="178"/>
      <c r="M364" s="179" t="s">
        <v>19</v>
      </c>
      <c r="N364" s="180" t="s">
        <v>40</v>
      </c>
      <c r="P364" s="141">
        <f>O364*H364</f>
        <v>0</v>
      </c>
      <c r="Q364" s="141">
        <v>6.9999999999999999E-4</v>
      </c>
      <c r="R364" s="141">
        <f>Q364*H364</f>
        <v>2.6599999999999999E-2</v>
      </c>
      <c r="S364" s="141">
        <v>0</v>
      </c>
      <c r="T364" s="142">
        <f>S364*H364</f>
        <v>0</v>
      </c>
      <c r="AR364" s="143" t="s">
        <v>423</v>
      </c>
      <c r="AT364" s="143" t="s">
        <v>557</v>
      </c>
      <c r="AU364" s="143" t="s">
        <v>78</v>
      </c>
      <c r="AY364" s="18" t="s">
        <v>184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8" t="s">
        <v>76</v>
      </c>
      <c r="BK364" s="144">
        <f>ROUND(I364*H364,2)</f>
        <v>0</v>
      </c>
      <c r="BL364" s="18" t="s">
        <v>303</v>
      </c>
      <c r="BM364" s="143" t="s">
        <v>2817</v>
      </c>
    </row>
    <row r="365" spans="2:65" s="1" customFormat="1" ht="19.5">
      <c r="B365" s="33"/>
      <c r="D365" s="145" t="s">
        <v>193</v>
      </c>
      <c r="F365" s="146" t="s">
        <v>2816</v>
      </c>
      <c r="I365" s="147"/>
      <c r="L365" s="33"/>
      <c r="M365" s="148"/>
      <c r="T365" s="54"/>
      <c r="AT365" s="18" t="s">
        <v>193</v>
      </c>
      <c r="AU365" s="18" t="s">
        <v>78</v>
      </c>
    </row>
    <row r="366" spans="2:65" s="12" customFormat="1">
      <c r="B366" s="151"/>
      <c r="D366" s="145" t="s">
        <v>197</v>
      </c>
      <c r="E366" s="152" t="s">
        <v>19</v>
      </c>
      <c r="F366" s="153" t="s">
        <v>471</v>
      </c>
      <c r="H366" s="154">
        <v>38</v>
      </c>
      <c r="I366" s="155"/>
      <c r="L366" s="151"/>
      <c r="M366" s="156"/>
      <c r="T366" s="157"/>
      <c r="AT366" s="152" t="s">
        <v>197</v>
      </c>
      <c r="AU366" s="152" t="s">
        <v>78</v>
      </c>
      <c r="AV366" s="12" t="s">
        <v>78</v>
      </c>
      <c r="AW366" s="12" t="s">
        <v>31</v>
      </c>
      <c r="AX366" s="12" t="s">
        <v>76</v>
      </c>
      <c r="AY366" s="152" t="s">
        <v>184</v>
      </c>
    </row>
    <row r="367" spans="2:65" s="1" customFormat="1" ht="16.5" customHeight="1">
      <c r="B367" s="33"/>
      <c r="C367" s="171" t="s">
        <v>810</v>
      </c>
      <c r="D367" s="171" t="s">
        <v>557</v>
      </c>
      <c r="E367" s="172" t="s">
        <v>2818</v>
      </c>
      <c r="F367" s="173" t="s">
        <v>2819</v>
      </c>
      <c r="G367" s="174" t="s">
        <v>509</v>
      </c>
      <c r="H367" s="175">
        <v>3</v>
      </c>
      <c r="I367" s="176"/>
      <c r="J367" s="177">
        <f>ROUND(I367*H367,2)</f>
        <v>0</v>
      </c>
      <c r="K367" s="173" t="s">
        <v>190</v>
      </c>
      <c r="L367" s="178"/>
      <c r="M367" s="179" t="s">
        <v>19</v>
      </c>
      <c r="N367" s="180" t="s">
        <v>40</v>
      </c>
      <c r="P367" s="141">
        <f>O367*H367</f>
        <v>0</v>
      </c>
      <c r="Q367" s="141">
        <v>1E-4</v>
      </c>
      <c r="R367" s="141">
        <f>Q367*H367</f>
        <v>3.0000000000000003E-4</v>
      </c>
      <c r="S367" s="141">
        <v>0</v>
      </c>
      <c r="T367" s="142">
        <f>S367*H367</f>
        <v>0</v>
      </c>
      <c r="AR367" s="143" t="s">
        <v>1197</v>
      </c>
      <c r="AT367" s="143" t="s">
        <v>557</v>
      </c>
      <c r="AU367" s="143" t="s">
        <v>78</v>
      </c>
      <c r="AY367" s="18" t="s">
        <v>184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8" t="s">
        <v>76</v>
      </c>
      <c r="BK367" s="144">
        <f>ROUND(I367*H367,2)</f>
        <v>0</v>
      </c>
      <c r="BL367" s="18" t="s">
        <v>1197</v>
      </c>
      <c r="BM367" s="143" t="s">
        <v>2820</v>
      </c>
    </row>
    <row r="368" spans="2:65" s="1" customFormat="1">
      <c r="B368" s="33"/>
      <c r="D368" s="145" t="s">
        <v>193</v>
      </c>
      <c r="F368" s="146" t="s">
        <v>2819</v>
      </c>
      <c r="I368" s="147"/>
      <c r="L368" s="33"/>
      <c r="M368" s="148"/>
      <c r="T368" s="54"/>
      <c r="AT368" s="18" t="s">
        <v>193</v>
      </c>
      <c r="AU368" s="18" t="s">
        <v>78</v>
      </c>
    </row>
    <row r="369" spans="2:65" s="1" customFormat="1" ht="24.2" customHeight="1">
      <c r="B369" s="33"/>
      <c r="C369" s="171" t="s">
        <v>819</v>
      </c>
      <c r="D369" s="171" t="s">
        <v>557</v>
      </c>
      <c r="E369" s="172" t="s">
        <v>2821</v>
      </c>
      <c r="F369" s="173" t="s">
        <v>2822</v>
      </c>
      <c r="G369" s="174" t="s">
        <v>509</v>
      </c>
      <c r="H369" s="175">
        <v>10</v>
      </c>
      <c r="I369" s="176"/>
      <c r="J369" s="177">
        <f>ROUND(I369*H369,2)</f>
        <v>0</v>
      </c>
      <c r="K369" s="173" t="s">
        <v>190</v>
      </c>
      <c r="L369" s="178"/>
      <c r="M369" s="179" t="s">
        <v>19</v>
      </c>
      <c r="N369" s="180" t="s">
        <v>40</v>
      </c>
      <c r="P369" s="141">
        <f>O369*H369</f>
        <v>0</v>
      </c>
      <c r="Q369" s="141">
        <v>2.7999999999999998E-4</v>
      </c>
      <c r="R369" s="141">
        <f>Q369*H369</f>
        <v>2.7999999999999995E-3</v>
      </c>
      <c r="S369" s="141">
        <v>0</v>
      </c>
      <c r="T369" s="142">
        <f>S369*H369</f>
        <v>0</v>
      </c>
      <c r="AR369" s="143" t="s">
        <v>1197</v>
      </c>
      <c r="AT369" s="143" t="s">
        <v>557</v>
      </c>
      <c r="AU369" s="143" t="s">
        <v>78</v>
      </c>
      <c r="AY369" s="18" t="s">
        <v>184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8" t="s">
        <v>76</v>
      </c>
      <c r="BK369" s="144">
        <f>ROUND(I369*H369,2)</f>
        <v>0</v>
      </c>
      <c r="BL369" s="18" t="s">
        <v>1197</v>
      </c>
      <c r="BM369" s="143" t="s">
        <v>2823</v>
      </c>
    </row>
    <row r="370" spans="2:65" s="1" customFormat="1">
      <c r="B370" s="33"/>
      <c r="D370" s="145" t="s">
        <v>193</v>
      </c>
      <c r="F370" s="146" t="s">
        <v>2822</v>
      </c>
      <c r="I370" s="147"/>
      <c r="L370" s="33"/>
      <c r="M370" s="148"/>
      <c r="T370" s="54"/>
      <c r="AT370" s="18" t="s">
        <v>193</v>
      </c>
      <c r="AU370" s="18" t="s">
        <v>78</v>
      </c>
    </row>
    <row r="371" spans="2:65" s="1" customFormat="1" ht="19.5">
      <c r="B371" s="33"/>
      <c r="D371" s="145" t="s">
        <v>561</v>
      </c>
      <c r="F371" s="181" t="s">
        <v>2824</v>
      </c>
      <c r="I371" s="147"/>
      <c r="L371" s="33"/>
      <c r="M371" s="148"/>
      <c r="T371" s="54"/>
      <c r="AT371" s="18" t="s">
        <v>561</v>
      </c>
      <c r="AU371" s="18" t="s">
        <v>78</v>
      </c>
    </row>
    <row r="372" spans="2:65" s="1" customFormat="1" ht="16.5" customHeight="1">
      <c r="B372" s="33"/>
      <c r="C372" s="171" t="s">
        <v>826</v>
      </c>
      <c r="D372" s="171" t="s">
        <v>557</v>
      </c>
      <c r="E372" s="172" t="s">
        <v>2825</v>
      </c>
      <c r="F372" s="173" t="s">
        <v>2826</v>
      </c>
      <c r="G372" s="174" t="s">
        <v>509</v>
      </c>
      <c r="H372" s="175">
        <v>2</v>
      </c>
      <c r="I372" s="176"/>
      <c r="J372" s="177">
        <f>ROUND(I372*H372,2)</f>
        <v>0</v>
      </c>
      <c r="K372" s="173" t="s">
        <v>190</v>
      </c>
      <c r="L372" s="178"/>
      <c r="M372" s="179" t="s">
        <v>19</v>
      </c>
      <c r="N372" s="180" t="s">
        <v>40</v>
      </c>
      <c r="P372" s="141">
        <f>O372*H372</f>
        <v>0</v>
      </c>
      <c r="Q372" s="141">
        <v>1E-4</v>
      </c>
      <c r="R372" s="141">
        <f>Q372*H372</f>
        <v>2.0000000000000001E-4</v>
      </c>
      <c r="S372" s="141">
        <v>0</v>
      </c>
      <c r="T372" s="142">
        <f>S372*H372</f>
        <v>0</v>
      </c>
      <c r="AR372" s="143" t="s">
        <v>1197</v>
      </c>
      <c r="AT372" s="143" t="s">
        <v>557</v>
      </c>
      <c r="AU372" s="143" t="s">
        <v>78</v>
      </c>
      <c r="AY372" s="18" t="s">
        <v>184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8" t="s">
        <v>76</v>
      </c>
      <c r="BK372" s="144">
        <f>ROUND(I372*H372,2)</f>
        <v>0</v>
      </c>
      <c r="BL372" s="18" t="s">
        <v>1197</v>
      </c>
      <c r="BM372" s="143" t="s">
        <v>2827</v>
      </c>
    </row>
    <row r="373" spans="2:65" s="1" customFormat="1">
      <c r="B373" s="33"/>
      <c r="D373" s="145" t="s">
        <v>193</v>
      </c>
      <c r="F373" s="146" t="s">
        <v>2826</v>
      </c>
      <c r="I373" s="147"/>
      <c r="L373" s="33"/>
      <c r="M373" s="148"/>
      <c r="T373" s="54"/>
      <c r="AT373" s="18" t="s">
        <v>193</v>
      </c>
      <c r="AU373" s="18" t="s">
        <v>78</v>
      </c>
    </row>
    <row r="374" spans="2:65" s="1" customFormat="1" ht="19.5">
      <c r="B374" s="33"/>
      <c r="D374" s="145" t="s">
        <v>561</v>
      </c>
      <c r="F374" s="181" t="s">
        <v>2828</v>
      </c>
      <c r="I374" s="147"/>
      <c r="L374" s="33"/>
      <c r="M374" s="148"/>
      <c r="T374" s="54"/>
      <c r="AT374" s="18" t="s">
        <v>561</v>
      </c>
      <c r="AU374" s="18" t="s">
        <v>78</v>
      </c>
    </row>
    <row r="375" spans="2:65" s="1" customFormat="1" ht="21.75" customHeight="1">
      <c r="B375" s="33"/>
      <c r="C375" s="171" t="s">
        <v>832</v>
      </c>
      <c r="D375" s="171" t="s">
        <v>557</v>
      </c>
      <c r="E375" s="172" t="s">
        <v>2829</v>
      </c>
      <c r="F375" s="173" t="s">
        <v>2830</v>
      </c>
      <c r="G375" s="174" t="s">
        <v>509</v>
      </c>
      <c r="H375" s="175">
        <v>3</v>
      </c>
      <c r="I375" s="176"/>
      <c r="J375" s="177">
        <f>ROUND(I375*H375,2)</f>
        <v>0</v>
      </c>
      <c r="K375" s="173" t="s">
        <v>190</v>
      </c>
      <c r="L375" s="178"/>
      <c r="M375" s="179" t="s">
        <v>19</v>
      </c>
      <c r="N375" s="180" t="s">
        <v>40</v>
      </c>
      <c r="P375" s="141">
        <f>O375*H375</f>
        <v>0</v>
      </c>
      <c r="Q375" s="141">
        <v>4.1999999999999997E-3</v>
      </c>
      <c r="R375" s="141">
        <f>Q375*H375</f>
        <v>1.26E-2</v>
      </c>
      <c r="S375" s="141">
        <v>0</v>
      </c>
      <c r="T375" s="142">
        <f>S375*H375</f>
        <v>0</v>
      </c>
      <c r="AR375" s="143" t="s">
        <v>1197</v>
      </c>
      <c r="AT375" s="143" t="s">
        <v>557</v>
      </c>
      <c r="AU375" s="143" t="s">
        <v>78</v>
      </c>
      <c r="AY375" s="18" t="s">
        <v>184</v>
      </c>
      <c r="BE375" s="144">
        <f>IF(N375="základní",J375,0)</f>
        <v>0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8" t="s">
        <v>76</v>
      </c>
      <c r="BK375" s="144">
        <f>ROUND(I375*H375,2)</f>
        <v>0</v>
      </c>
      <c r="BL375" s="18" t="s">
        <v>1197</v>
      </c>
      <c r="BM375" s="143" t="s">
        <v>2831</v>
      </c>
    </row>
    <row r="376" spans="2:65" s="1" customFormat="1">
      <c r="B376" s="33"/>
      <c r="D376" s="145" t="s">
        <v>193</v>
      </c>
      <c r="F376" s="146" t="s">
        <v>2830</v>
      </c>
      <c r="I376" s="147"/>
      <c r="L376" s="33"/>
      <c r="M376" s="148"/>
      <c r="T376" s="54"/>
      <c r="AT376" s="18" t="s">
        <v>193</v>
      </c>
      <c r="AU376" s="18" t="s">
        <v>78</v>
      </c>
    </row>
    <row r="377" spans="2:65" s="12" customFormat="1">
      <c r="B377" s="151"/>
      <c r="D377" s="145" t="s">
        <v>197</v>
      </c>
      <c r="E377" s="152" t="s">
        <v>19</v>
      </c>
      <c r="F377" s="153" t="s">
        <v>206</v>
      </c>
      <c r="H377" s="154">
        <v>3</v>
      </c>
      <c r="I377" s="155"/>
      <c r="L377" s="151"/>
      <c r="M377" s="156"/>
      <c r="T377" s="157"/>
      <c r="AT377" s="152" t="s">
        <v>197</v>
      </c>
      <c r="AU377" s="152" t="s">
        <v>78</v>
      </c>
      <c r="AV377" s="12" t="s">
        <v>78</v>
      </c>
      <c r="AW377" s="12" t="s">
        <v>31</v>
      </c>
      <c r="AX377" s="12" t="s">
        <v>76</v>
      </c>
      <c r="AY377" s="152" t="s">
        <v>184</v>
      </c>
    </row>
    <row r="378" spans="2:65" s="1" customFormat="1" ht="16.5" customHeight="1">
      <c r="B378" s="33"/>
      <c r="C378" s="171" t="s">
        <v>852</v>
      </c>
      <c r="D378" s="171" t="s">
        <v>557</v>
      </c>
      <c r="E378" s="172" t="s">
        <v>2832</v>
      </c>
      <c r="F378" s="173" t="s">
        <v>2833</v>
      </c>
      <c r="G378" s="174" t="s">
        <v>509</v>
      </c>
      <c r="H378" s="175">
        <v>6</v>
      </c>
      <c r="I378" s="176"/>
      <c r="J378" s="177">
        <f>ROUND(I378*H378,2)</f>
        <v>0</v>
      </c>
      <c r="K378" s="173" t="s">
        <v>190</v>
      </c>
      <c r="L378" s="178"/>
      <c r="M378" s="179" t="s">
        <v>19</v>
      </c>
      <c r="N378" s="180" t="s">
        <v>40</v>
      </c>
      <c r="P378" s="141">
        <f>O378*H378</f>
        <v>0</v>
      </c>
      <c r="Q378" s="141">
        <v>3.2000000000000003E-4</v>
      </c>
      <c r="R378" s="141">
        <f>Q378*H378</f>
        <v>1.9200000000000003E-3</v>
      </c>
      <c r="S378" s="141">
        <v>0</v>
      </c>
      <c r="T378" s="142">
        <f>S378*H378</f>
        <v>0</v>
      </c>
      <c r="AR378" s="143" t="s">
        <v>1197</v>
      </c>
      <c r="AT378" s="143" t="s">
        <v>557</v>
      </c>
      <c r="AU378" s="143" t="s">
        <v>78</v>
      </c>
      <c r="AY378" s="18" t="s">
        <v>184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8" t="s">
        <v>76</v>
      </c>
      <c r="BK378" s="144">
        <f>ROUND(I378*H378,2)</f>
        <v>0</v>
      </c>
      <c r="BL378" s="18" t="s">
        <v>1197</v>
      </c>
      <c r="BM378" s="143" t="s">
        <v>2834</v>
      </c>
    </row>
    <row r="379" spans="2:65" s="1" customFormat="1">
      <c r="B379" s="33"/>
      <c r="D379" s="145" t="s">
        <v>193</v>
      </c>
      <c r="F379" s="146" t="s">
        <v>2833</v>
      </c>
      <c r="I379" s="147"/>
      <c r="L379" s="33"/>
      <c r="M379" s="148"/>
      <c r="T379" s="54"/>
      <c r="AT379" s="18" t="s">
        <v>193</v>
      </c>
      <c r="AU379" s="18" t="s">
        <v>78</v>
      </c>
    </row>
    <row r="380" spans="2:65" s="1" customFormat="1" ht="16.5" customHeight="1">
      <c r="B380" s="33"/>
      <c r="C380" s="171" t="s">
        <v>860</v>
      </c>
      <c r="D380" s="171" t="s">
        <v>557</v>
      </c>
      <c r="E380" s="172" t="s">
        <v>2835</v>
      </c>
      <c r="F380" s="173" t="s">
        <v>2836</v>
      </c>
      <c r="G380" s="174" t="s">
        <v>509</v>
      </c>
      <c r="H380" s="175">
        <v>34</v>
      </c>
      <c r="I380" s="176"/>
      <c r="J380" s="177">
        <f>ROUND(I380*H380,2)</f>
        <v>0</v>
      </c>
      <c r="K380" s="173" t="s">
        <v>19</v>
      </c>
      <c r="L380" s="178"/>
      <c r="M380" s="179" t="s">
        <v>19</v>
      </c>
      <c r="N380" s="180" t="s">
        <v>40</v>
      </c>
      <c r="P380" s="141">
        <f>O380*H380</f>
        <v>0</v>
      </c>
      <c r="Q380" s="141">
        <v>1.3999999999999999E-4</v>
      </c>
      <c r="R380" s="141">
        <f>Q380*H380</f>
        <v>4.7599999999999995E-3</v>
      </c>
      <c r="S380" s="141">
        <v>0</v>
      </c>
      <c r="T380" s="142">
        <f>S380*H380</f>
        <v>0</v>
      </c>
      <c r="AR380" s="143" t="s">
        <v>1197</v>
      </c>
      <c r="AT380" s="143" t="s">
        <v>557</v>
      </c>
      <c r="AU380" s="143" t="s">
        <v>78</v>
      </c>
      <c r="AY380" s="18" t="s">
        <v>184</v>
      </c>
      <c r="BE380" s="144">
        <f>IF(N380="základní",J380,0)</f>
        <v>0</v>
      </c>
      <c r="BF380" s="144">
        <f>IF(N380="snížená",J380,0)</f>
        <v>0</v>
      </c>
      <c r="BG380" s="144">
        <f>IF(N380="zákl. přenesená",J380,0)</f>
        <v>0</v>
      </c>
      <c r="BH380" s="144">
        <f>IF(N380="sníž. přenesená",J380,0)</f>
        <v>0</v>
      </c>
      <c r="BI380" s="144">
        <f>IF(N380="nulová",J380,0)</f>
        <v>0</v>
      </c>
      <c r="BJ380" s="18" t="s">
        <v>76</v>
      </c>
      <c r="BK380" s="144">
        <f>ROUND(I380*H380,2)</f>
        <v>0</v>
      </c>
      <c r="BL380" s="18" t="s">
        <v>1197</v>
      </c>
      <c r="BM380" s="143" t="s">
        <v>2837</v>
      </c>
    </row>
    <row r="381" spans="2:65" s="1" customFormat="1">
      <c r="B381" s="33"/>
      <c r="D381" s="145" t="s">
        <v>193</v>
      </c>
      <c r="F381" s="146" t="s">
        <v>2836</v>
      </c>
      <c r="I381" s="147"/>
      <c r="L381" s="33"/>
      <c r="M381" s="148"/>
      <c r="T381" s="54"/>
      <c r="AT381" s="18" t="s">
        <v>193</v>
      </c>
      <c r="AU381" s="18" t="s">
        <v>78</v>
      </c>
    </row>
    <row r="382" spans="2:65" s="12" customFormat="1">
      <c r="B382" s="151"/>
      <c r="D382" s="145" t="s">
        <v>197</v>
      </c>
      <c r="E382" s="152" t="s">
        <v>19</v>
      </c>
      <c r="F382" s="153" t="s">
        <v>438</v>
      </c>
      <c r="H382" s="154">
        <v>34</v>
      </c>
      <c r="I382" s="155"/>
      <c r="L382" s="151"/>
      <c r="M382" s="156"/>
      <c r="T382" s="157"/>
      <c r="AT382" s="152" t="s">
        <v>197</v>
      </c>
      <c r="AU382" s="152" t="s">
        <v>78</v>
      </c>
      <c r="AV382" s="12" t="s">
        <v>78</v>
      </c>
      <c r="AW382" s="12" t="s">
        <v>31</v>
      </c>
      <c r="AX382" s="12" t="s">
        <v>76</v>
      </c>
      <c r="AY382" s="152" t="s">
        <v>184</v>
      </c>
    </row>
    <row r="383" spans="2:65" s="1" customFormat="1" ht="37.9" customHeight="1">
      <c r="B383" s="33"/>
      <c r="C383" s="171" t="s">
        <v>868</v>
      </c>
      <c r="D383" s="171" t="s">
        <v>557</v>
      </c>
      <c r="E383" s="172" t="s">
        <v>2838</v>
      </c>
      <c r="F383" s="173" t="s">
        <v>2839</v>
      </c>
      <c r="G383" s="174" t="s">
        <v>509</v>
      </c>
      <c r="H383" s="175">
        <v>36</v>
      </c>
      <c r="I383" s="176"/>
      <c r="J383" s="177">
        <f>ROUND(I383*H383,2)</f>
        <v>0</v>
      </c>
      <c r="K383" s="173" t="s">
        <v>190</v>
      </c>
      <c r="L383" s="178"/>
      <c r="M383" s="179" t="s">
        <v>19</v>
      </c>
      <c r="N383" s="180" t="s">
        <v>40</v>
      </c>
      <c r="P383" s="141">
        <f>O383*H383</f>
        <v>0</v>
      </c>
      <c r="Q383" s="141">
        <v>1E-3</v>
      </c>
      <c r="R383" s="141">
        <f>Q383*H383</f>
        <v>3.6000000000000004E-2</v>
      </c>
      <c r="S383" s="141">
        <v>0</v>
      </c>
      <c r="T383" s="142">
        <f>S383*H383</f>
        <v>0</v>
      </c>
      <c r="AR383" s="143" t="s">
        <v>1197</v>
      </c>
      <c r="AT383" s="143" t="s">
        <v>557</v>
      </c>
      <c r="AU383" s="143" t="s">
        <v>78</v>
      </c>
      <c r="AY383" s="18" t="s">
        <v>184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8" t="s">
        <v>76</v>
      </c>
      <c r="BK383" s="144">
        <f>ROUND(I383*H383,2)</f>
        <v>0</v>
      </c>
      <c r="BL383" s="18" t="s">
        <v>1197</v>
      </c>
      <c r="BM383" s="143" t="s">
        <v>2840</v>
      </c>
    </row>
    <row r="384" spans="2:65" s="1" customFormat="1" ht="19.5">
      <c r="B384" s="33"/>
      <c r="D384" s="145" t="s">
        <v>193</v>
      </c>
      <c r="F384" s="146" t="s">
        <v>2839</v>
      </c>
      <c r="I384" s="147"/>
      <c r="L384" s="33"/>
      <c r="M384" s="148"/>
      <c r="T384" s="54"/>
      <c r="AT384" s="18" t="s">
        <v>193</v>
      </c>
      <c r="AU384" s="18" t="s">
        <v>78</v>
      </c>
    </row>
    <row r="385" spans="2:65" s="1" customFormat="1" ht="16.5" customHeight="1">
      <c r="B385" s="33"/>
      <c r="C385" s="171" t="s">
        <v>877</v>
      </c>
      <c r="D385" s="171" t="s">
        <v>557</v>
      </c>
      <c r="E385" s="172" t="s">
        <v>2841</v>
      </c>
      <c r="F385" s="173" t="s">
        <v>2842</v>
      </c>
      <c r="G385" s="174" t="s">
        <v>2742</v>
      </c>
      <c r="H385" s="175">
        <v>2</v>
      </c>
      <c r="I385" s="176"/>
      <c r="J385" s="177">
        <f>ROUND(I385*H385,2)</f>
        <v>0</v>
      </c>
      <c r="K385" s="173" t="s">
        <v>19</v>
      </c>
      <c r="L385" s="178"/>
      <c r="M385" s="179" t="s">
        <v>19</v>
      </c>
      <c r="N385" s="180" t="s">
        <v>40</v>
      </c>
      <c r="P385" s="141">
        <f>O385*H385</f>
        <v>0</v>
      </c>
      <c r="Q385" s="141">
        <v>0</v>
      </c>
      <c r="R385" s="141">
        <f>Q385*H385</f>
        <v>0</v>
      </c>
      <c r="S385" s="141">
        <v>0</v>
      </c>
      <c r="T385" s="142">
        <f>S385*H385</f>
        <v>0</v>
      </c>
      <c r="AR385" s="143" t="s">
        <v>238</v>
      </c>
      <c r="AT385" s="143" t="s">
        <v>557</v>
      </c>
      <c r="AU385" s="143" t="s">
        <v>78</v>
      </c>
      <c r="AY385" s="18" t="s">
        <v>184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8" t="s">
        <v>76</v>
      </c>
      <c r="BK385" s="144">
        <f>ROUND(I385*H385,2)</f>
        <v>0</v>
      </c>
      <c r="BL385" s="18" t="s">
        <v>191</v>
      </c>
      <c r="BM385" s="143" t="s">
        <v>2843</v>
      </c>
    </row>
    <row r="386" spans="2:65" s="1" customFormat="1">
      <c r="B386" s="33"/>
      <c r="D386" s="145" t="s">
        <v>193</v>
      </c>
      <c r="F386" s="146" t="s">
        <v>2842</v>
      </c>
      <c r="I386" s="147"/>
      <c r="L386" s="33"/>
      <c r="M386" s="148"/>
      <c r="T386" s="54"/>
      <c r="AT386" s="18" t="s">
        <v>193</v>
      </c>
      <c r="AU386" s="18" t="s">
        <v>78</v>
      </c>
    </row>
    <row r="387" spans="2:65" s="12" customFormat="1">
      <c r="B387" s="151"/>
      <c r="D387" s="145" t="s">
        <v>197</v>
      </c>
      <c r="E387" s="152" t="s">
        <v>19</v>
      </c>
      <c r="F387" s="153" t="s">
        <v>78</v>
      </c>
      <c r="H387" s="154">
        <v>2</v>
      </c>
      <c r="I387" s="155"/>
      <c r="L387" s="151"/>
      <c r="M387" s="156"/>
      <c r="T387" s="157"/>
      <c r="AT387" s="152" t="s">
        <v>197</v>
      </c>
      <c r="AU387" s="152" t="s">
        <v>78</v>
      </c>
      <c r="AV387" s="12" t="s">
        <v>78</v>
      </c>
      <c r="AW387" s="12" t="s">
        <v>31</v>
      </c>
      <c r="AX387" s="12" t="s">
        <v>76</v>
      </c>
      <c r="AY387" s="152" t="s">
        <v>184</v>
      </c>
    </row>
    <row r="388" spans="2:65" s="1" customFormat="1" ht="24.2" customHeight="1">
      <c r="B388" s="33"/>
      <c r="C388" s="171" t="s">
        <v>890</v>
      </c>
      <c r="D388" s="171" t="s">
        <v>557</v>
      </c>
      <c r="E388" s="172" t="s">
        <v>2844</v>
      </c>
      <c r="F388" s="173" t="s">
        <v>2845</v>
      </c>
      <c r="G388" s="174" t="s">
        <v>2742</v>
      </c>
      <c r="H388" s="175">
        <v>92</v>
      </c>
      <c r="I388" s="176"/>
      <c r="J388" s="177">
        <f>ROUND(I388*H388,2)</f>
        <v>0</v>
      </c>
      <c r="K388" s="173" t="s">
        <v>19</v>
      </c>
      <c r="L388" s="178"/>
      <c r="M388" s="179" t="s">
        <v>19</v>
      </c>
      <c r="N388" s="180" t="s">
        <v>40</v>
      </c>
      <c r="P388" s="141">
        <f>O388*H388</f>
        <v>0</v>
      </c>
      <c r="Q388" s="141">
        <v>0</v>
      </c>
      <c r="R388" s="141">
        <f>Q388*H388</f>
        <v>0</v>
      </c>
      <c r="S388" s="141">
        <v>0</v>
      </c>
      <c r="T388" s="142">
        <f>S388*H388</f>
        <v>0</v>
      </c>
      <c r="AR388" s="143" t="s">
        <v>238</v>
      </c>
      <c r="AT388" s="143" t="s">
        <v>557</v>
      </c>
      <c r="AU388" s="143" t="s">
        <v>78</v>
      </c>
      <c r="AY388" s="18" t="s">
        <v>184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8" t="s">
        <v>76</v>
      </c>
      <c r="BK388" s="144">
        <f>ROUND(I388*H388,2)</f>
        <v>0</v>
      </c>
      <c r="BL388" s="18" t="s">
        <v>191</v>
      </c>
      <c r="BM388" s="143" t="s">
        <v>2846</v>
      </c>
    </row>
    <row r="389" spans="2:65" s="1" customFormat="1" ht="19.5">
      <c r="B389" s="33"/>
      <c r="D389" s="145" t="s">
        <v>193</v>
      </c>
      <c r="F389" s="146" t="s">
        <v>2845</v>
      </c>
      <c r="I389" s="147"/>
      <c r="L389" s="33"/>
      <c r="M389" s="148"/>
      <c r="T389" s="54"/>
      <c r="AT389" s="18" t="s">
        <v>193</v>
      </c>
      <c r="AU389" s="18" t="s">
        <v>78</v>
      </c>
    </row>
    <row r="390" spans="2:65" s="12" customFormat="1">
      <c r="B390" s="151"/>
      <c r="D390" s="145" t="s">
        <v>197</v>
      </c>
      <c r="E390" s="152" t="s">
        <v>19</v>
      </c>
      <c r="F390" s="153" t="s">
        <v>935</v>
      </c>
      <c r="H390" s="154">
        <v>92</v>
      </c>
      <c r="I390" s="155"/>
      <c r="L390" s="151"/>
      <c r="M390" s="156"/>
      <c r="T390" s="157"/>
      <c r="AT390" s="152" t="s">
        <v>197</v>
      </c>
      <c r="AU390" s="152" t="s">
        <v>78</v>
      </c>
      <c r="AV390" s="12" t="s">
        <v>78</v>
      </c>
      <c r="AW390" s="12" t="s">
        <v>31</v>
      </c>
      <c r="AX390" s="12" t="s">
        <v>76</v>
      </c>
      <c r="AY390" s="152" t="s">
        <v>184</v>
      </c>
    </row>
    <row r="391" spans="2:65" s="1" customFormat="1" ht="21.75" customHeight="1">
      <c r="B391" s="33"/>
      <c r="C391" s="132" t="s">
        <v>897</v>
      </c>
      <c r="D391" s="132" t="s">
        <v>186</v>
      </c>
      <c r="E391" s="133" t="s">
        <v>2847</v>
      </c>
      <c r="F391" s="134" t="s">
        <v>2848</v>
      </c>
      <c r="G391" s="135" t="s">
        <v>328</v>
      </c>
      <c r="H391" s="136">
        <v>4</v>
      </c>
      <c r="I391" s="137"/>
      <c r="J391" s="138">
        <f>ROUND(I391*H391,2)</f>
        <v>0</v>
      </c>
      <c r="K391" s="134" t="s">
        <v>190</v>
      </c>
      <c r="L391" s="33"/>
      <c r="M391" s="139" t="s">
        <v>19</v>
      </c>
      <c r="N391" s="140" t="s">
        <v>40</v>
      </c>
      <c r="P391" s="141">
        <f>O391*H391</f>
        <v>0</v>
      </c>
      <c r="Q391" s="141">
        <v>0</v>
      </c>
      <c r="R391" s="141">
        <f>Q391*H391</f>
        <v>0</v>
      </c>
      <c r="S391" s="141">
        <v>0</v>
      </c>
      <c r="T391" s="142">
        <f>S391*H391</f>
        <v>0</v>
      </c>
      <c r="AR391" s="143" t="s">
        <v>303</v>
      </c>
      <c r="AT391" s="143" t="s">
        <v>186</v>
      </c>
      <c r="AU391" s="143" t="s">
        <v>78</v>
      </c>
      <c r="AY391" s="18" t="s">
        <v>184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8" t="s">
        <v>76</v>
      </c>
      <c r="BK391" s="144">
        <f>ROUND(I391*H391,2)</f>
        <v>0</v>
      </c>
      <c r="BL391" s="18" t="s">
        <v>303</v>
      </c>
      <c r="BM391" s="143" t="s">
        <v>2849</v>
      </c>
    </row>
    <row r="392" spans="2:65" s="1" customFormat="1" ht="29.25">
      <c r="B392" s="33"/>
      <c r="D392" s="145" t="s">
        <v>193</v>
      </c>
      <c r="F392" s="146" t="s">
        <v>2850</v>
      </c>
      <c r="I392" s="147"/>
      <c r="L392" s="33"/>
      <c r="M392" s="148"/>
      <c r="T392" s="54"/>
      <c r="AT392" s="18" t="s">
        <v>193</v>
      </c>
      <c r="AU392" s="18" t="s">
        <v>78</v>
      </c>
    </row>
    <row r="393" spans="2:65" s="1" customFormat="1">
      <c r="B393" s="33"/>
      <c r="D393" s="149" t="s">
        <v>195</v>
      </c>
      <c r="F393" s="150" t="s">
        <v>2851</v>
      </c>
      <c r="I393" s="147"/>
      <c r="L393" s="33"/>
      <c r="M393" s="148"/>
      <c r="T393" s="54"/>
      <c r="AT393" s="18" t="s">
        <v>195</v>
      </c>
      <c r="AU393" s="18" t="s">
        <v>78</v>
      </c>
    </row>
    <row r="394" spans="2:65" s="1" customFormat="1" ht="16.5" customHeight="1">
      <c r="B394" s="33"/>
      <c r="C394" s="132" t="s">
        <v>911</v>
      </c>
      <c r="D394" s="132" t="s">
        <v>186</v>
      </c>
      <c r="E394" s="133" t="s">
        <v>2852</v>
      </c>
      <c r="F394" s="134" t="s">
        <v>2853</v>
      </c>
      <c r="G394" s="135" t="s">
        <v>328</v>
      </c>
      <c r="H394" s="136">
        <v>30</v>
      </c>
      <c r="I394" s="137"/>
      <c r="J394" s="138">
        <f>ROUND(I394*H394,2)</f>
        <v>0</v>
      </c>
      <c r="K394" s="134" t="s">
        <v>190</v>
      </c>
      <c r="L394" s="33"/>
      <c r="M394" s="139" t="s">
        <v>19</v>
      </c>
      <c r="N394" s="140" t="s">
        <v>40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303</v>
      </c>
      <c r="AT394" s="143" t="s">
        <v>186</v>
      </c>
      <c r="AU394" s="143" t="s">
        <v>78</v>
      </c>
      <c r="AY394" s="18" t="s">
        <v>184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8" t="s">
        <v>76</v>
      </c>
      <c r="BK394" s="144">
        <f>ROUND(I394*H394,2)</f>
        <v>0</v>
      </c>
      <c r="BL394" s="18" t="s">
        <v>303</v>
      </c>
      <c r="BM394" s="143" t="s">
        <v>2854</v>
      </c>
    </row>
    <row r="395" spans="2:65" s="1" customFormat="1" ht="19.5">
      <c r="B395" s="33"/>
      <c r="D395" s="145" t="s">
        <v>193</v>
      </c>
      <c r="F395" s="146" t="s">
        <v>2855</v>
      </c>
      <c r="I395" s="147"/>
      <c r="L395" s="33"/>
      <c r="M395" s="148"/>
      <c r="T395" s="54"/>
      <c r="AT395" s="18" t="s">
        <v>193</v>
      </c>
      <c r="AU395" s="18" t="s">
        <v>78</v>
      </c>
    </row>
    <row r="396" spans="2:65" s="1" customFormat="1">
      <c r="B396" s="33"/>
      <c r="D396" s="149" t="s">
        <v>195</v>
      </c>
      <c r="F396" s="150" t="s">
        <v>2856</v>
      </c>
      <c r="I396" s="147"/>
      <c r="L396" s="33"/>
      <c r="M396" s="148"/>
      <c r="T396" s="54"/>
      <c r="AT396" s="18" t="s">
        <v>195</v>
      </c>
      <c r="AU396" s="18" t="s">
        <v>78</v>
      </c>
    </row>
    <row r="397" spans="2:65" s="1" customFormat="1" ht="16.5" customHeight="1">
      <c r="B397" s="33"/>
      <c r="C397" s="132" t="s">
        <v>919</v>
      </c>
      <c r="D397" s="132" t="s">
        <v>186</v>
      </c>
      <c r="E397" s="133" t="s">
        <v>2857</v>
      </c>
      <c r="F397" s="134" t="s">
        <v>2858</v>
      </c>
      <c r="G397" s="135" t="s">
        <v>328</v>
      </c>
      <c r="H397" s="136">
        <v>50</v>
      </c>
      <c r="I397" s="137"/>
      <c r="J397" s="138">
        <f>ROUND(I397*H397,2)</f>
        <v>0</v>
      </c>
      <c r="K397" s="134" t="s">
        <v>190</v>
      </c>
      <c r="L397" s="33"/>
      <c r="M397" s="139" t="s">
        <v>19</v>
      </c>
      <c r="N397" s="140" t="s">
        <v>40</v>
      </c>
      <c r="P397" s="141">
        <f>O397*H397</f>
        <v>0</v>
      </c>
      <c r="Q397" s="141">
        <v>0</v>
      </c>
      <c r="R397" s="141">
        <f>Q397*H397</f>
        <v>0</v>
      </c>
      <c r="S397" s="141">
        <v>0</v>
      </c>
      <c r="T397" s="142">
        <f>S397*H397</f>
        <v>0</v>
      </c>
      <c r="AR397" s="143" t="s">
        <v>303</v>
      </c>
      <c r="AT397" s="143" t="s">
        <v>186</v>
      </c>
      <c r="AU397" s="143" t="s">
        <v>78</v>
      </c>
      <c r="AY397" s="18" t="s">
        <v>184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8" t="s">
        <v>76</v>
      </c>
      <c r="BK397" s="144">
        <f>ROUND(I397*H397,2)</f>
        <v>0</v>
      </c>
      <c r="BL397" s="18" t="s">
        <v>303</v>
      </c>
      <c r="BM397" s="143" t="s">
        <v>2859</v>
      </c>
    </row>
    <row r="398" spans="2:65" s="1" customFormat="1" ht="19.5">
      <c r="B398" s="33"/>
      <c r="D398" s="145" t="s">
        <v>193</v>
      </c>
      <c r="F398" s="146" t="s">
        <v>2860</v>
      </c>
      <c r="I398" s="147"/>
      <c r="L398" s="33"/>
      <c r="M398" s="148"/>
      <c r="T398" s="54"/>
      <c r="AT398" s="18" t="s">
        <v>193</v>
      </c>
      <c r="AU398" s="18" t="s">
        <v>78</v>
      </c>
    </row>
    <row r="399" spans="2:65" s="1" customFormat="1">
      <c r="B399" s="33"/>
      <c r="D399" s="149" t="s">
        <v>195</v>
      </c>
      <c r="F399" s="150" t="s">
        <v>2861</v>
      </c>
      <c r="I399" s="147"/>
      <c r="L399" s="33"/>
      <c r="M399" s="148"/>
      <c r="T399" s="54"/>
      <c r="AT399" s="18" t="s">
        <v>195</v>
      </c>
      <c r="AU399" s="18" t="s">
        <v>78</v>
      </c>
    </row>
    <row r="400" spans="2:65" s="1" customFormat="1" ht="16.5" customHeight="1">
      <c r="B400" s="33"/>
      <c r="C400" s="132" t="s">
        <v>926</v>
      </c>
      <c r="D400" s="132" t="s">
        <v>186</v>
      </c>
      <c r="E400" s="133" t="s">
        <v>2862</v>
      </c>
      <c r="F400" s="134" t="s">
        <v>2863</v>
      </c>
      <c r="G400" s="135" t="s">
        <v>328</v>
      </c>
      <c r="H400" s="136">
        <v>80</v>
      </c>
      <c r="I400" s="137"/>
      <c r="J400" s="138">
        <f>ROUND(I400*H400,2)</f>
        <v>0</v>
      </c>
      <c r="K400" s="134" t="s">
        <v>190</v>
      </c>
      <c r="L400" s="33"/>
      <c r="M400" s="139" t="s">
        <v>19</v>
      </c>
      <c r="N400" s="140" t="s">
        <v>40</v>
      </c>
      <c r="P400" s="141">
        <f>O400*H400</f>
        <v>0</v>
      </c>
      <c r="Q400" s="141">
        <v>0</v>
      </c>
      <c r="R400" s="141">
        <f>Q400*H400</f>
        <v>0</v>
      </c>
      <c r="S400" s="141">
        <v>0</v>
      </c>
      <c r="T400" s="142">
        <f>S400*H400</f>
        <v>0</v>
      </c>
      <c r="AR400" s="143" t="s">
        <v>303</v>
      </c>
      <c r="AT400" s="143" t="s">
        <v>186</v>
      </c>
      <c r="AU400" s="143" t="s">
        <v>78</v>
      </c>
      <c r="AY400" s="18" t="s">
        <v>184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8" t="s">
        <v>76</v>
      </c>
      <c r="BK400" s="144">
        <f>ROUND(I400*H400,2)</f>
        <v>0</v>
      </c>
      <c r="BL400" s="18" t="s">
        <v>303</v>
      </c>
      <c r="BM400" s="143" t="s">
        <v>2864</v>
      </c>
    </row>
    <row r="401" spans="2:65" s="1" customFormat="1" ht="19.5">
      <c r="B401" s="33"/>
      <c r="D401" s="145" t="s">
        <v>193</v>
      </c>
      <c r="F401" s="146" t="s">
        <v>2865</v>
      </c>
      <c r="I401" s="147"/>
      <c r="L401" s="33"/>
      <c r="M401" s="148"/>
      <c r="T401" s="54"/>
      <c r="AT401" s="18" t="s">
        <v>193</v>
      </c>
      <c r="AU401" s="18" t="s">
        <v>78</v>
      </c>
    </row>
    <row r="402" spans="2:65" s="1" customFormat="1">
      <c r="B402" s="33"/>
      <c r="D402" s="149" t="s">
        <v>195</v>
      </c>
      <c r="F402" s="150" t="s">
        <v>2866</v>
      </c>
      <c r="I402" s="147"/>
      <c r="L402" s="33"/>
      <c r="M402" s="148"/>
      <c r="T402" s="54"/>
      <c r="AT402" s="18" t="s">
        <v>195</v>
      </c>
      <c r="AU402" s="18" t="s">
        <v>78</v>
      </c>
    </row>
    <row r="403" spans="2:65" s="12" customFormat="1">
      <c r="B403" s="151"/>
      <c r="D403" s="145" t="s">
        <v>197</v>
      </c>
      <c r="E403" s="152" t="s">
        <v>19</v>
      </c>
      <c r="F403" s="153" t="s">
        <v>2867</v>
      </c>
      <c r="H403" s="154">
        <v>80</v>
      </c>
      <c r="I403" s="155"/>
      <c r="L403" s="151"/>
      <c r="M403" s="156"/>
      <c r="T403" s="157"/>
      <c r="AT403" s="152" t="s">
        <v>197</v>
      </c>
      <c r="AU403" s="152" t="s">
        <v>78</v>
      </c>
      <c r="AV403" s="12" t="s">
        <v>78</v>
      </c>
      <c r="AW403" s="12" t="s">
        <v>31</v>
      </c>
      <c r="AX403" s="12" t="s">
        <v>76</v>
      </c>
      <c r="AY403" s="152" t="s">
        <v>184</v>
      </c>
    </row>
    <row r="404" spans="2:65" s="1" customFormat="1" ht="21.75" customHeight="1">
      <c r="B404" s="33"/>
      <c r="C404" s="171" t="s">
        <v>935</v>
      </c>
      <c r="D404" s="171" t="s">
        <v>557</v>
      </c>
      <c r="E404" s="172" t="s">
        <v>2868</v>
      </c>
      <c r="F404" s="173" t="s">
        <v>2869</v>
      </c>
      <c r="G404" s="174" t="s">
        <v>328</v>
      </c>
      <c r="H404" s="175">
        <v>30</v>
      </c>
      <c r="I404" s="176"/>
      <c r="J404" s="177">
        <f>ROUND(I404*H404,2)</f>
        <v>0</v>
      </c>
      <c r="K404" s="173" t="s">
        <v>190</v>
      </c>
      <c r="L404" s="178"/>
      <c r="M404" s="179" t="s">
        <v>19</v>
      </c>
      <c r="N404" s="180" t="s">
        <v>40</v>
      </c>
      <c r="P404" s="141">
        <f>O404*H404</f>
        <v>0</v>
      </c>
      <c r="Q404" s="141">
        <v>1.5E-3</v>
      </c>
      <c r="R404" s="141">
        <f>Q404*H404</f>
        <v>4.4999999999999998E-2</v>
      </c>
      <c r="S404" s="141">
        <v>0</v>
      </c>
      <c r="T404" s="142">
        <f>S404*H404</f>
        <v>0</v>
      </c>
      <c r="AR404" s="143" t="s">
        <v>423</v>
      </c>
      <c r="AT404" s="143" t="s">
        <v>557</v>
      </c>
      <c r="AU404" s="143" t="s">
        <v>78</v>
      </c>
      <c r="AY404" s="18" t="s">
        <v>184</v>
      </c>
      <c r="BE404" s="144">
        <f>IF(N404="základní",J404,0)</f>
        <v>0</v>
      </c>
      <c r="BF404" s="144">
        <f>IF(N404="snížená",J404,0)</f>
        <v>0</v>
      </c>
      <c r="BG404" s="144">
        <f>IF(N404="zákl. přenesená",J404,0)</f>
        <v>0</v>
      </c>
      <c r="BH404" s="144">
        <f>IF(N404="sníž. přenesená",J404,0)</f>
        <v>0</v>
      </c>
      <c r="BI404" s="144">
        <f>IF(N404="nulová",J404,0)</f>
        <v>0</v>
      </c>
      <c r="BJ404" s="18" t="s">
        <v>76</v>
      </c>
      <c r="BK404" s="144">
        <f>ROUND(I404*H404,2)</f>
        <v>0</v>
      </c>
      <c r="BL404" s="18" t="s">
        <v>303</v>
      </c>
      <c r="BM404" s="143" t="s">
        <v>2870</v>
      </c>
    </row>
    <row r="405" spans="2:65" s="1" customFormat="1">
      <c r="B405" s="33"/>
      <c r="D405" s="145" t="s">
        <v>193</v>
      </c>
      <c r="F405" s="146" t="s">
        <v>2869</v>
      </c>
      <c r="I405" s="147"/>
      <c r="L405" s="33"/>
      <c r="M405" s="148"/>
      <c r="T405" s="54"/>
      <c r="AT405" s="18" t="s">
        <v>193</v>
      </c>
      <c r="AU405" s="18" t="s">
        <v>78</v>
      </c>
    </row>
    <row r="406" spans="2:65" s="12" customFormat="1">
      <c r="B406" s="151"/>
      <c r="D406" s="145" t="s">
        <v>197</v>
      </c>
      <c r="E406" s="152" t="s">
        <v>19</v>
      </c>
      <c r="F406" s="153" t="s">
        <v>405</v>
      </c>
      <c r="H406" s="154">
        <v>30</v>
      </c>
      <c r="I406" s="155"/>
      <c r="L406" s="151"/>
      <c r="M406" s="156"/>
      <c r="T406" s="157"/>
      <c r="AT406" s="152" t="s">
        <v>197</v>
      </c>
      <c r="AU406" s="152" t="s">
        <v>78</v>
      </c>
      <c r="AV406" s="12" t="s">
        <v>78</v>
      </c>
      <c r="AW406" s="12" t="s">
        <v>31</v>
      </c>
      <c r="AX406" s="12" t="s">
        <v>76</v>
      </c>
      <c r="AY406" s="152" t="s">
        <v>184</v>
      </c>
    </row>
    <row r="407" spans="2:65" s="1" customFormat="1" ht="21.75" customHeight="1">
      <c r="B407" s="33"/>
      <c r="C407" s="171" t="s">
        <v>949</v>
      </c>
      <c r="D407" s="171" t="s">
        <v>557</v>
      </c>
      <c r="E407" s="172" t="s">
        <v>2871</v>
      </c>
      <c r="F407" s="173" t="s">
        <v>2872</v>
      </c>
      <c r="G407" s="174" t="s">
        <v>328</v>
      </c>
      <c r="H407" s="175">
        <v>50</v>
      </c>
      <c r="I407" s="176"/>
      <c r="J407" s="177">
        <f>ROUND(I407*H407,2)</f>
        <v>0</v>
      </c>
      <c r="K407" s="173" t="s">
        <v>190</v>
      </c>
      <c r="L407" s="178"/>
      <c r="M407" s="179" t="s">
        <v>19</v>
      </c>
      <c r="N407" s="180" t="s">
        <v>40</v>
      </c>
      <c r="P407" s="141">
        <f>O407*H407</f>
        <v>0</v>
      </c>
      <c r="Q407" s="141">
        <v>2.8999999999999998E-3</v>
      </c>
      <c r="R407" s="141">
        <f>Q407*H407</f>
        <v>0.14499999999999999</v>
      </c>
      <c r="S407" s="141">
        <v>0</v>
      </c>
      <c r="T407" s="142">
        <f>S407*H407</f>
        <v>0</v>
      </c>
      <c r="AR407" s="143" t="s">
        <v>1162</v>
      </c>
      <c r="AT407" s="143" t="s">
        <v>557</v>
      </c>
      <c r="AU407" s="143" t="s">
        <v>78</v>
      </c>
      <c r="AY407" s="18" t="s">
        <v>184</v>
      </c>
      <c r="BE407" s="144">
        <f>IF(N407="základní",J407,0)</f>
        <v>0</v>
      </c>
      <c r="BF407" s="144">
        <f>IF(N407="snížená",J407,0)</f>
        <v>0</v>
      </c>
      <c r="BG407" s="144">
        <f>IF(N407="zákl. přenesená",J407,0)</f>
        <v>0</v>
      </c>
      <c r="BH407" s="144">
        <f>IF(N407="sníž. přenesená",J407,0)</f>
        <v>0</v>
      </c>
      <c r="BI407" s="144">
        <f>IF(N407="nulová",J407,0)</f>
        <v>0</v>
      </c>
      <c r="BJ407" s="18" t="s">
        <v>76</v>
      </c>
      <c r="BK407" s="144">
        <f>ROUND(I407*H407,2)</f>
        <v>0</v>
      </c>
      <c r="BL407" s="18" t="s">
        <v>1162</v>
      </c>
      <c r="BM407" s="143" t="s">
        <v>2873</v>
      </c>
    </row>
    <row r="408" spans="2:65" s="1" customFormat="1">
      <c r="B408" s="33"/>
      <c r="D408" s="145" t="s">
        <v>193</v>
      </c>
      <c r="F408" s="146" t="s">
        <v>2872</v>
      </c>
      <c r="I408" s="147"/>
      <c r="L408" s="33"/>
      <c r="M408" s="148"/>
      <c r="T408" s="54"/>
      <c r="AT408" s="18" t="s">
        <v>193</v>
      </c>
      <c r="AU408" s="18" t="s">
        <v>78</v>
      </c>
    </row>
    <row r="409" spans="2:65" s="1" customFormat="1" ht="16.5" customHeight="1">
      <c r="B409" s="33"/>
      <c r="C409" s="171" t="s">
        <v>955</v>
      </c>
      <c r="D409" s="171" t="s">
        <v>557</v>
      </c>
      <c r="E409" s="172" t="s">
        <v>2874</v>
      </c>
      <c r="F409" s="173" t="s">
        <v>2875</v>
      </c>
      <c r="G409" s="174" t="s">
        <v>509</v>
      </c>
      <c r="H409" s="175">
        <v>30</v>
      </c>
      <c r="I409" s="176"/>
      <c r="J409" s="177">
        <f>ROUND(I409*H409,2)</f>
        <v>0</v>
      </c>
      <c r="K409" s="173" t="s">
        <v>190</v>
      </c>
      <c r="L409" s="178"/>
      <c r="M409" s="179" t="s">
        <v>19</v>
      </c>
      <c r="N409" s="180" t="s">
        <v>40</v>
      </c>
      <c r="P409" s="141">
        <f>O409*H409</f>
        <v>0</v>
      </c>
      <c r="Q409" s="141">
        <v>1.2E-4</v>
      </c>
      <c r="R409" s="141">
        <f>Q409*H409</f>
        <v>3.5999999999999999E-3</v>
      </c>
      <c r="S409" s="141">
        <v>0</v>
      </c>
      <c r="T409" s="142">
        <f>S409*H409</f>
        <v>0</v>
      </c>
      <c r="AR409" s="143" t="s">
        <v>423</v>
      </c>
      <c r="AT409" s="143" t="s">
        <v>557</v>
      </c>
      <c r="AU409" s="143" t="s">
        <v>78</v>
      </c>
      <c r="AY409" s="18" t="s">
        <v>184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8" t="s">
        <v>76</v>
      </c>
      <c r="BK409" s="144">
        <f>ROUND(I409*H409,2)</f>
        <v>0</v>
      </c>
      <c r="BL409" s="18" t="s">
        <v>303</v>
      </c>
      <c r="BM409" s="143" t="s">
        <v>2876</v>
      </c>
    </row>
    <row r="410" spans="2:65" s="1" customFormat="1">
      <c r="B410" s="33"/>
      <c r="D410" s="145" t="s">
        <v>193</v>
      </c>
      <c r="F410" s="146" t="s">
        <v>2875</v>
      </c>
      <c r="I410" s="147"/>
      <c r="L410" s="33"/>
      <c r="M410" s="148"/>
      <c r="T410" s="54"/>
      <c r="AT410" s="18" t="s">
        <v>193</v>
      </c>
      <c r="AU410" s="18" t="s">
        <v>78</v>
      </c>
    </row>
    <row r="411" spans="2:65" s="12" customFormat="1">
      <c r="B411" s="151"/>
      <c r="D411" s="145" t="s">
        <v>197</v>
      </c>
      <c r="E411" s="152" t="s">
        <v>19</v>
      </c>
      <c r="F411" s="153" t="s">
        <v>405</v>
      </c>
      <c r="H411" s="154">
        <v>30</v>
      </c>
      <c r="I411" s="155"/>
      <c r="L411" s="151"/>
      <c r="M411" s="156"/>
      <c r="T411" s="157"/>
      <c r="AT411" s="152" t="s">
        <v>197</v>
      </c>
      <c r="AU411" s="152" t="s">
        <v>78</v>
      </c>
      <c r="AV411" s="12" t="s">
        <v>78</v>
      </c>
      <c r="AW411" s="12" t="s">
        <v>31</v>
      </c>
      <c r="AX411" s="12" t="s">
        <v>76</v>
      </c>
      <c r="AY411" s="152" t="s">
        <v>184</v>
      </c>
    </row>
    <row r="412" spans="2:65" s="1" customFormat="1" ht="24.2" customHeight="1">
      <c r="B412" s="33"/>
      <c r="C412" s="132" t="s">
        <v>961</v>
      </c>
      <c r="D412" s="132" t="s">
        <v>186</v>
      </c>
      <c r="E412" s="133" t="s">
        <v>2877</v>
      </c>
      <c r="F412" s="134" t="s">
        <v>2878</v>
      </c>
      <c r="G412" s="135" t="s">
        <v>328</v>
      </c>
      <c r="H412" s="136">
        <v>220</v>
      </c>
      <c r="I412" s="137"/>
      <c r="J412" s="138">
        <f>ROUND(I412*H412,2)</f>
        <v>0</v>
      </c>
      <c r="K412" s="134" t="s">
        <v>190</v>
      </c>
      <c r="L412" s="33"/>
      <c r="M412" s="139" t="s">
        <v>19</v>
      </c>
      <c r="N412" s="140" t="s">
        <v>40</v>
      </c>
      <c r="P412" s="141">
        <f>O412*H412</f>
        <v>0</v>
      </c>
      <c r="Q412" s="141">
        <v>0</v>
      </c>
      <c r="R412" s="141">
        <f>Q412*H412</f>
        <v>0</v>
      </c>
      <c r="S412" s="141">
        <v>0</v>
      </c>
      <c r="T412" s="142">
        <f>S412*H412</f>
        <v>0</v>
      </c>
      <c r="AR412" s="143" t="s">
        <v>661</v>
      </c>
      <c r="AT412" s="143" t="s">
        <v>186</v>
      </c>
      <c r="AU412" s="143" t="s">
        <v>78</v>
      </c>
      <c r="AY412" s="18" t="s">
        <v>184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8" t="s">
        <v>76</v>
      </c>
      <c r="BK412" s="144">
        <f>ROUND(I412*H412,2)</f>
        <v>0</v>
      </c>
      <c r="BL412" s="18" t="s">
        <v>661</v>
      </c>
      <c r="BM412" s="143" t="s">
        <v>2879</v>
      </c>
    </row>
    <row r="413" spans="2:65" s="1" customFormat="1">
      <c r="B413" s="33"/>
      <c r="D413" s="145" t="s">
        <v>193</v>
      </c>
      <c r="F413" s="146" t="s">
        <v>2880</v>
      </c>
      <c r="I413" s="147"/>
      <c r="L413" s="33"/>
      <c r="M413" s="148"/>
      <c r="T413" s="54"/>
      <c r="AT413" s="18" t="s">
        <v>193</v>
      </c>
      <c r="AU413" s="18" t="s">
        <v>78</v>
      </c>
    </row>
    <row r="414" spans="2:65" s="1" customFormat="1">
      <c r="B414" s="33"/>
      <c r="D414" s="149" t="s">
        <v>195</v>
      </c>
      <c r="F414" s="150" t="s">
        <v>2881</v>
      </c>
      <c r="I414" s="147"/>
      <c r="L414" s="33"/>
      <c r="M414" s="148"/>
      <c r="T414" s="54"/>
      <c r="AT414" s="18" t="s">
        <v>195</v>
      </c>
      <c r="AU414" s="18" t="s">
        <v>78</v>
      </c>
    </row>
    <row r="415" spans="2:65" s="12" customFormat="1">
      <c r="B415" s="151"/>
      <c r="D415" s="145" t="s">
        <v>197</v>
      </c>
      <c r="E415" s="152" t="s">
        <v>19</v>
      </c>
      <c r="F415" s="153" t="s">
        <v>1789</v>
      </c>
      <c r="H415" s="154">
        <v>220</v>
      </c>
      <c r="I415" s="155"/>
      <c r="L415" s="151"/>
      <c r="M415" s="156"/>
      <c r="T415" s="157"/>
      <c r="AT415" s="152" t="s">
        <v>197</v>
      </c>
      <c r="AU415" s="152" t="s">
        <v>78</v>
      </c>
      <c r="AV415" s="12" t="s">
        <v>78</v>
      </c>
      <c r="AW415" s="12" t="s">
        <v>31</v>
      </c>
      <c r="AX415" s="12" t="s">
        <v>76</v>
      </c>
      <c r="AY415" s="152" t="s">
        <v>184</v>
      </c>
    </row>
    <row r="416" spans="2:65" s="1" customFormat="1" ht="33" customHeight="1">
      <c r="B416" s="33"/>
      <c r="C416" s="171" t="s">
        <v>967</v>
      </c>
      <c r="D416" s="171" t="s">
        <v>557</v>
      </c>
      <c r="E416" s="172" t="s">
        <v>2882</v>
      </c>
      <c r="F416" s="173" t="s">
        <v>2883</v>
      </c>
      <c r="G416" s="174" t="s">
        <v>328</v>
      </c>
      <c r="H416" s="175">
        <v>220</v>
      </c>
      <c r="I416" s="176"/>
      <c r="J416" s="177">
        <f>ROUND(I416*H416,2)</f>
        <v>0</v>
      </c>
      <c r="K416" s="173" t="s">
        <v>190</v>
      </c>
      <c r="L416" s="178"/>
      <c r="M416" s="179" t="s">
        <v>19</v>
      </c>
      <c r="N416" s="180" t="s">
        <v>40</v>
      </c>
      <c r="P416" s="141">
        <f>O416*H416</f>
        <v>0</v>
      </c>
      <c r="Q416" s="141">
        <v>9.2000000000000003E-4</v>
      </c>
      <c r="R416" s="141">
        <f>Q416*H416</f>
        <v>0.2024</v>
      </c>
      <c r="S416" s="141">
        <v>0</v>
      </c>
      <c r="T416" s="142">
        <f>S416*H416</f>
        <v>0</v>
      </c>
      <c r="AR416" s="143" t="s">
        <v>1162</v>
      </c>
      <c r="AT416" s="143" t="s">
        <v>557</v>
      </c>
      <c r="AU416" s="143" t="s">
        <v>78</v>
      </c>
      <c r="AY416" s="18" t="s">
        <v>184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8" t="s">
        <v>76</v>
      </c>
      <c r="BK416" s="144">
        <f>ROUND(I416*H416,2)</f>
        <v>0</v>
      </c>
      <c r="BL416" s="18" t="s">
        <v>1162</v>
      </c>
      <c r="BM416" s="143" t="s">
        <v>2884</v>
      </c>
    </row>
    <row r="417" spans="2:65" s="1" customFormat="1" ht="19.5">
      <c r="B417" s="33"/>
      <c r="D417" s="145" t="s">
        <v>193</v>
      </c>
      <c r="F417" s="146" t="s">
        <v>2883</v>
      </c>
      <c r="I417" s="147"/>
      <c r="L417" s="33"/>
      <c r="M417" s="148"/>
      <c r="T417" s="54"/>
      <c r="AT417" s="18" t="s">
        <v>193</v>
      </c>
      <c r="AU417" s="18" t="s">
        <v>78</v>
      </c>
    </row>
    <row r="418" spans="2:65" s="1" customFormat="1" ht="16.5" customHeight="1">
      <c r="B418" s="33"/>
      <c r="C418" s="132" t="s">
        <v>972</v>
      </c>
      <c r="D418" s="132" t="s">
        <v>186</v>
      </c>
      <c r="E418" s="133" t="s">
        <v>2885</v>
      </c>
      <c r="F418" s="134" t="s">
        <v>2886</v>
      </c>
      <c r="G418" s="135" t="s">
        <v>2142</v>
      </c>
      <c r="H418" s="136">
        <v>315</v>
      </c>
      <c r="I418" s="137"/>
      <c r="J418" s="138">
        <f>ROUND(I418*H418,2)</f>
        <v>0</v>
      </c>
      <c r="K418" s="134" t="s">
        <v>190</v>
      </c>
      <c r="L418" s="33"/>
      <c r="M418" s="139" t="s">
        <v>19</v>
      </c>
      <c r="N418" s="140" t="s">
        <v>40</v>
      </c>
      <c r="P418" s="141">
        <f>O418*H418</f>
        <v>0</v>
      </c>
      <c r="Q418" s="141">
        <v>0</v>
      </c>
      <c r="R418" s="141">
        <f>Q418*H418</f>
        <v>0</v>
      </c>
      <c r="S418" s="141">
        <v>0</v>
      </c>
      <c r="T418" s="142">
        <f>S418*H418</f>
        <v>0</v>
      </c>
      <c r="AR418" s="143" t="s">
        <v>1197</v>
      </c>
      <c r="AT418" s="143" t="s">
        <v>186</v>
      </c>
      <c r="AU418" s="143" t="s">
        <v>78</v>
      </c>
      <c r="AY418" s="18" t="s">
        <v>184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8" t="s">
        <v>76</v>
      </c>
      <c r="BK418" s="144">
        <f>ROUND(I418*H418,2)</f>
        <v>0</v>
      </c>
      <c r="BL418" s="18" t="s">
        <v>1197</v>
      </c>
      <c r="BM418" s="143" t="s">
        <v>2887</v>
      </c>
    </row>
    <row r="419" spans="2:65" s="1" customFormat="1" ht="19.5">
      <c r="B419" s="33"/>
      <c r="D419" s="145" t="s">
        <v>193</v>
      </c>
      <c r="F419" s="146" t="s">
        <v>2888</v>
      </c>
      <c r="I419" s="147"/>
      <c r="L419" s="33"/>
      <c r="M419" s="148"/>
      <c r="T419" s="54"/>
      <c r="AT419" s="18" t="s">
        <v>193</v>
      </c>
      <c r="AU419" s="18" t="s">
        <v>78</v>
      </c>
    </row>
    <row r="420" spans="2:65" s="1" customFormat="1">
      <c r="B420" s="33"/>
      <c r="D420" s="149" t="s">
        <v>195</v>
      </c>
      <c r="F420" s="150" t="s">
        <v>2889</v>
      </c>
      <c r="I420" s="147"/>
      <c r="L420" s="33"/>
      <c r="M420" s="148"/>
      <c r="T420" s="54"/>
      <c r="AT420" s="18" t="s">
        <v>195</v>
      </c>
      <c r="AU420" s="18" t="s">
        <v>78</v>
      </c>
    </row>
    <row r="421" spans="2:65" s="12" customFormat="1" ht="22.5">
      <c r="B421" s="151"/>
      <c r="D421" s="145" t="s">
        <v>197</v>
      </c>
      <c r="E421" s="152" t="s">
        <v>19</v>
      </c>
      <c r="F421" s="153" t="s">
        <v>2890</v>
      </c>
      <c r="H421" s="154">
        <v>95</v>
      </c>
      <c r="I421" s="155"/>
      <c r="L421" s="151"/>
      <c r="M421" s="156"/>
      <c r="T421" s="157"/>
      <c r="AT421" s="152" t="s">
        <v>197</v>
      </c>
      <c r="AU421" s="152" t="s">
        <v>78</v>
      </c>
      <c r="AV421" s="12" t="s">
        <v>78</v>
      </c>
      <c r="AW421" s="12" t="s">
        <v>31</v>
      </c>
      <c r="AX421" s="12" t="s">
        <v>69</v>
      </c>
      <c r="AY421" s="152" t="s">
        <v>184</v>
      </c>
    </row>
    <row r="422" spans="2:65" s="12" customFormat="1">
      <c r="B422" s="151"/>
      <c r="D422" s="145" t="s">
        <v>197</v>
      </c>
      <c r="E422" s="152" t="s">
        <v>19</v>
      </c>
      <c r="F422" s="153" t="s">
        <v>2891</v>
      </c>
      <c r="H422" s="154">
        <v>220</v>
      </c>
      <c r="I422" s="155"/>
      <c r="L422" s="151"/>
      <c r="M422" s="156"/>
      <c r="T422" s="157"/>
      <c r="AT422" s="152" t="s">
        <v>197</v>
      </c>
      <c r="AU422" s="152" t="s">
        <v>78</v>
      </c>
      <c r="AV422" s="12" t="s">
        <v>78</v>
      </c>
      <c r="AW422" s="12" t="s">
        <v>31</v>
      </c>
      <c r="AX422" s="12" t="s">
        <v>69</v>
      </c>
      <c r="AY422" s="152" t="s">
        <v>184</v>
      </c>
    </row>
    <row r="423" spans="2:65" s="13" customFormat="1">
      <c r="B423" s="158"/>
      <c r="D423" s="145" t="s">
        <v>197</v>
      </c>
      <c r="E423" s="159" t="s">
        <v>19</v>
      </c>
      <c r="F423" s="160" t="s">
        <v>205</v>
      </c>
      <c r="H423" s="161">
        <v>315</v>
      </c>
      <c r="I423" s="162"/>
      <c r="L423" s="158"/>
      <c r="M423" s="163"/>
      <c r="T423" s="164"/>
      <c r="AT423" s="159" t="s">
        <v>197</v>
      </c>
      <c r="AU423" s="159" t="s">
        <v>78</v>
      </c>
      <c r="AV423" s="13" t="s">
        <v>191</v>
      </c>
      <c r="AW423" s="13" t="s">
        <v>31</v>
      </c>
      <c r="AX423" s="13" t="s">
        <v>76</v>
      </c>
      <c r="AY423" s="159" t="s">
        <v>184</v>
      </c>
    </row>
    <row r="424" spans="2:65" s="11" customFormat="1" ht="20.85" customHeight="1">
      <c r="B424" s="120"/>
      <c r="D424" s="121" t="s">
        <v>68</v>
      </c>
      <c r="E424" s="130" t="s">
        <v>2892</v>
      </c>
      <c r="F424" s="130" t="s">
        <v>2893</v>
      </c>
      <c r="I424" s="123"/>
      <c r="J424" s="131">
        <f>BK424</f>
        <v>0</v>
      </c>
      <c r="L424" s="120"/>
      <c r="M424" s="125"/>
      <c r="P424" s="126">
        <f>SUM(P425:P455)</f>
        <v>0</v>
      </c>
      <c r="R424" s="126">
        <f>SUM(R425:R455)</f>
        <v>4.8000000000000004E-3</v>
      </c>
      <c r="T424" s="127">
        <f>SUM(T425:T455)</f>
        <v>0</v>
      </c>
      <c r="AR424" s="121" t="s">
        <v>76</v>
      </c>
      <c r="AT424" s="128" t="s">
        <v>68</v>
      </c>
      <c r="AU424" s="128" t="s">
        <v>78</v>
      </c>
      <c r="AY424" s="121" t="s">
        <v>184</v>
      </c>
      <c r="BK424" s="129">
        <f>SUM(BK425:BK455)</f>
        <v>0</v>
      </c>
    </row>
    <row r="425" spans="2:65" s="1" customFormat="1" ht="33" customHeight="1">
      <c r="B425" s="33"/>
      <c r="C425" s="132" t="s">
        <v>977</v>
      </c>
      <c r="D425" s="132" t="s">
        <v>186</v>
      </c>
      <c r="E425" s="133" t="s">
        <v>2894</v>
      </c>
      <c r="F425" s="134" t="s">
        <v>2895</v>
      </c>
      <c r="G425" s="135" t="s">
        <v>509</v>
      </c>
      <c r="H425" s="136">
        <v>12</v>
      </c>
      <c r="I425" s="137"/>
      <c r="J425" s="138">
        <f>ROUND(I425*H425,2)</f>
        <v>0</v>
      </c>
      <c r="K425" s="134" t="s">
        <v>190</v>
      </c>
      <c r="L425" s="33"/>
      <c r="M425" s="139" t="s">
        <v>19</v>
      </c>
      <c r="N425" s="140" t="s">
        <v>40</v>
      </c>
      <c r="P425" s="141">
        <f>O425*H425</f>
        <v>0</v>
      </c>
      <c r="Q425" s="141">
        <v>0</v>
      </c>
      <c r="R425" s="141">
        <f>Q425*H425</f>
        <v>0</v>
      </c>
      <c r="S425" s="141">
        <v>0</v>
      </c>
      <c r="T425" s="142">
        <f>S425*H425</f>
        <v>0</v>
      </c>
      <c r="AR425" s="143" t="s">
        <v>303</v>
      </c>
      <c r="AT425" s="143" t="s">
        <v>186</v>
      </c>
      <c r="AU425" s="143" t="s">
        <v>206</v>
      </c>
      <c r="AY425" s="18" t="s">
        <v>184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8" t="s">
        <v>76</v>
      </c>
      <c r="BK425" s="144">
        <f>ROUND(I425*H425,2)</f>
        <v>0</v>
      </c>
      <c r="BL425" s="18" t="s">
        <v>303</v>
      </c>
      <c r="BM425" s="143" t="s">
        <v>2896</v>
      </c>
    </row>
    <row r="426" spans="2:65" s="1" customFormat="1" ht="29.25">
      <c r="B426" s="33"/>
      <c r="D426" s="145" t="s">
        <v>193</v>
      </c>
      <c r="F426" s="146" t="s">
        <v>2897</v>
      </c>
      <c r="I426" s="147"/>
      <c r="L426" s="33"/>
      <c r="M426" s="148"/>
      <c r="T426" s="54"/>
      <c r="AT426" s="18" t="s">
        <v>193</v>
      </c>
      <c r="AU426" s="18" t="s">
        <v>206</v>
      </c>
    </row>
    <row r="427" spans="2:65" s="1" customFormat="1">
      <c r="B427" s="33"/>
      <c r="D427" s="149" t="s">
        <v>195</v>
      </c>
      <c r="F427" s="150" t="s">
        <v>2898</v>
      </c>
      <c r="I427" s="147"/>
      <c r="L427" s="33"/>
      <c r="M427" s="148"/>
      <c r="T427" s="54"/>
      <c r="AT427" s="18" t="s">
        <v>195</v>
      </c>
      <c r="AU427" s="18" t="s">
        <v>206</v>
      </c>
    </row>
    <row r="428" spans="2:65" s="12" customFormat="1">
      <c r="B428" s="151"/>
      <c r="D428" s="145" t="s">
        <v>197</v>
      </c>
      <c r="E428" s="152" t="s">
        <v>19</v>
      </c>
      <c r="F428" s="153" t="s">
        <v>2899</v>
      </c>
      <c r="H428" s="154">
        <v>12</v>
      </c>
      <c r="I428" s="155"/>
      <c r="L428" s="151"/>
      <c r="M428" s="156"/>
      <c r="T428" s="157"/>
      <c r="AT428" s="152" t="s">
        <v>197</v>
      </c>
      <c r="AU428" s="152" t="s">
        <v>206</v>
      </c>
      <c r="AV428" s="12" t="s">
        <v>78</v>
      </c>
      <c r="AW428" s="12" t="s">
        <v>31</v>
      </c>
      <c r="AX428" s="12" t="s">
        <v>76</v>
      </c>
      <c r="AY428" s="152" t="s">
        <v>184</v>
      </c>
    </row>
    <row r="429" spans="2:65" s="1" customFormat="1" ht="37.9" customHeight="1">
      <c r="B429" s="33"/>
      <c r="C429" s="132" t="s">
        <v>982</v>
      </c>
      <c r="D429" s="132" t="s">
        <v>186</v>
      </c>
      <c r="E429" s="133" t="s">
        <v>2900</v>
      </c>
      <c r="F429" s="134" t="s">
        <v>2901</v>
      </c>
      <c r="G429" s="135" t="s">
        <v>509</v>
      </c>
      <c r="H429" s="136">
        <v>70</v>
      </c>
      <c r="I429" s="137"/>
      <c r="J429" s="138">
        <f>ROUND(I429*H429,2)</f>
        <v>0</v>
      </c>
      <c r="K429" s="134" t="s">
        <v>190</v>
      </c>
      <c r="L429" s="33"/>
      <c r="M429" s="139" t="s">
        <v>19</v>
      </c>
      <c r="N429" s="140" t="s">
        <v>40</v>
      </c>
      <c r="P429" s="141">
        <f>O429*H429</f>
        <v>0</v>
      </c>
      <c r="Q429" s="141">
        <v>0</v>
      </c>
      <c r="R429" s="141">
        <f>Q429*H429</f>
        <v>0</v>
      </c>
      <c r="S429" s="141">
        <v>0</v>
      </c>
      <c r="T429" s="142">
        <f>S429*H429</f>
        <v>0</v>
      </c>
      <c r="AR429" s="143" t="s">
        <v>303</v>
      </c>
      <c r="AT429" s="143" t="s">
        <v>186</v>
      </c>
      <c r="AU429" s="143" t="s">
        <v>206</v>
      </c>
      <c r="AY429" s="18" t="s">
        <v>184</v>
      </c>
      <c r="BE429" s="144">
        <f>IF(N429="základní",J429,0)</f>
        <v>0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8" t="s">
        <v>76</v>
      </c>
      <c r="BK429" s="144">
        <f>ROUND(I429*H429,2)</f>
        <v>0</v>
      </c>
      <c r="BL429" s="18" t="s">
        <v>303</v>
      </c>
      <c r="BM429" s="143" t="s">
        <v>2902</v>
      </c>
    </row>
    <row r="430" spans="2:65" s="1" customFormat="1" ht="29.25">
      <c r="B430" s="33"/>
      <c r="D430" s="145" t="s">
        <v>193</v>
      </c>
      <c r="F430" s="146" t="s">
        <v>2903</v>
      </c>
      <c r="I430" s="147"/>
      <c r="L430" s="33"/>
      <c r="M430" s="148"/>
      <c r="T430" s="54"/>
      <c r="AT430" s="18" t="s">
        <v>193</v>
      </c>
      <c r="AU430" s="18" t="s">
        <v>206</v>
      </c>
    </row>
    <row r="431" spans="2:65" s="1" customFormat="1">
      <c r="B431" s="33"/>
      <c r="D431" s="149" t="s">
        <v>195</v>
      </c>
      <c r="F431" s="150" t="s">
        <v>2904</v>
      </c>
      <c r="I431" s="147"/>
      <c r="L431" s="33"/>
      <c r="M431" s="148"/>
      <c r="T431" s="54"/>
      <c r="AT431" s="18" t="s">
        <v>195</v>
      </c>
      <c r="AU431" s="18" t="s">
        <v>206</v>
      </c>
    </row>
    <row r="432" spans="2:65" s="12" customFormat="1">
      <c r="B432" s="151"/>
      <c r="D432" s="145" t="s">
        <v>197</v>
      </c>
      <c r="E432" s="152" t="s">
        <v>19</v>
      </c>
      <c r="F432" s="153" t="s">
        <v>2905</v>
      </c>
      <c r="H432" s="154">
        <v>70</v>
      </c>
      <c r="I432" s="155"/>
      <c r="L432" s="151"/>
      <c r="M432" s="156"/>
      <c r="T432" s="157"/>
      <c r="AT432" s="152" t="s">
        <v>197</v>
      </c>
      <c r="AU432" s="152" t="s">
        <v>206</v>
      </c>
      <c r="AV432" s="12" t="s">
        <v>78</v>
      </c>
      <c r="AW432" s="12" t="s">
        <v>31</v>
      </c>
      <c r="AX432" s="12" t="s">
        <v>76</v>
      </c>
      <c r="AY432" s="152" t="s">
        <v>184</v>
      </c>
    </row>
    <row r="433" spans="2:65" s="1" customFormat="1" ht="16.5" customHeight="1">
      <c r="B433" s="33"/>
      <c r="C433" s="171" t="s">
        <v>987</v>
      </c>
      <c r="D433" s="171" t="s">
        <v>557</v>
      </c>
      <c r="E433" s="172" t="s">
        <v>2906</v>
      </c>
      <c r="F433" s="173" t="s">
        <v>19</v>
      </c>
      <c r="G433" s="174" t="s">
        <v>509</v>
      </c>
      <c r="H433" s="175">
        <v>2</v>
      </c>
      <c r="I433" s="176"/>
      <c r="J433" s="177">
        <f>ROUND(I433*H433,2)</f>
        <v>0</v>
      </c>
      <c r="K433" s="173" t="s">
        <v>19</v>
      </c>
      <c r="L433" s="178"/>
      <c r="M433" s="179" t="s">
        <v>19</v>
      </c>
      <c r="N433" s="180" t="s">
        <v>40</v>
      </c>
      <c r="P433" s="141">
        <f>O433*H433</f>
        <v>0</v>
      </c>
      <c r="Q433" s="141">
        <v>0</v>
      </c>
      <c r="R433" s="141">
        <f>Q433*H433</f>
        <v>0</v>
      </c>
      <c r="S433" s="141">
        <v>0</v>
      </c>
      <c r="T433" s="142">
        <f>S433*H433</f>
        <v>0</v>
      </c>
      <c r="AR433" s="143" t="s">
        <v>423</v>
      </c>
      <c r="AT433" s="143" t="s">
        <v>557</v>
      </c>
      <c r="AU433" s="143" t="s">
        <v>206</v>
      </c>
      <c r="AY433" s="18" t="s">
        <v>184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8" t="s">
        <v>76</v>
      </c>
      <c r="BK433" s="144">
        <f>ROUND(I433*H433,2)</f>
        <v>0</v>
      </c>
      <c r="BL433" s="18" t="s">
        <v>303</v>
      </c>
      <c r="BM433" s="143" t="s">
        <v>2907</v>
      </c>
    </row>
    <row r="434" spans="2:65" s="1" customFormat="1" ht="19.5">
      <c r="B434" s="33"/>
      <c r="D434" s="145" t="s">
        <v>193</v>
      </c>
      <c r="F434" s="146" t="s">
        <v>2908</v>
      </c>
      <c r="I434" s="147"/>
      <c r="L434" s="33"/>
      <c r="M434" s="148"/>
      <c r="T434" s="54"/>
      <c r="AT434" s="18" t="s">
        <v>193</v>
      </c>
      <c r="AU434" s="18" t="s">
        <v>206</v>
      </c>
    </row>
    <row r="435" spans="2:65" s="1" customFormat="1" ht="33" customHeight="1">
      <c r="B435" s="33"/>
      <c r="C435" s="171" t="s">
        <v>993</v>
      </c>
      <c r="D435" s="171" t="s">
        <v>557</v>
      </c>
      <c r="E435" s="172" t="s">
        <v>2909</v>
      </c>
      <c r="F435" s="173" t="s">
        <v>2910</v>
      </c>
      <c r="G435" s="174" t="s">
        <v>509</v>
      </c>
      <c r="H435" s="175">
        <v>10</v>
      </c>
      <c r="I435" s="176"/>
      <c r="J435" s="177">
        <f>ROUND(I435*H435,2)</f>
        <v>0</v>
      </c>
      <c r="K435" s="173" t="s">
        <v>19</v>
      </c>
      <c r="L435" s="178"/>
      <c r="M435" s="179" t="s">
        <v>19</v>
      </c>
      <c r="N435" s="180" t="s">
        <v>40</v>
      </c>
      <c r="P435" s="141">
        <f>O435*H435</f>
        <v>0</v>
      </c>
      <c r="Q435" s="141">
        <v>4.8000000000000001E-4</v>
      </c>
      <c r="R435" s="141">
        <f>Q435*H435</f>
        <v>4.8000000000000004E-3</v>
      </c>
      <c r="S435" s="141">
        <v>0</v>
      </c>
      <c r="T435" s="142">
        <f>S435*H435</f>
        <v>0</v>
      </c>
      <c r="AR435" s="143" t="s">
        <v>423</v>
      </c>
      <c r="AT435" s="143" t="s">
        <v>557</v>
      </c>
      <c r="AU435" s="143" t="s">
        <v>206</v>
      </c>
      <c r="AY435" s="18" t="s">
        <v>184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8" t="s">
        <v>76</v>
      </c>
      <c r="BK435" s="144">
        <f>ROUND(I435*H435,2)</f>
        <v>0</v>
      </c>
      <c r="BL435" s="18" t="s">
        <v>303</v>
      </c>
      <c r="BM435" s="143" t="s">
        <v>2911</v>
      </c>
    </row>
    <row r="436" spans="2:65" s="1" customFormat="1" ht="19.5">
      <c r="B436" s="33"/>
      <c r="D436" s="145" t="s">
        <v>193</v>
      </c>
      <c r="F436" s="146" t="s">
        <v>2910</v>
      </c>
      <c r="I436" s="147"/>
      <c r="L436" s="33"/>
      <c r="M436" s="148"/>
      <c r="T436" s="54"/>
      <c r="AT436" s="18" t="s">
        <v>193</v>
      </c>
      <c r="AU436" s="18" t="s">
        <v>206</v>
      </c>
    </row>
    <row r="437" spans="2:65" s="12" customFormat="1">
      <c r="B437" s="151"/>
      <c r="D437" s="145" t="s">
        <v>197</v>
      </c>
      <c r="E437" s="152" t="s">
        <v>19</v>
      </c>
      <c r="F437" s="153" t="s">
        <v>254</v>
      </c>
      <c r="H437" s="154">
        <v>10</v>
      </c>
      <c r="I437" s="155"/>
      <c r="L437" s="151"/>
      <c r="M437" s="156"/>
      <c r="T437" s="157"/>
      <c r="AT437" s="152" t="s">
        <v>197</v>
      </c>
      <c r="AU437" s="152" t="s">
        <v>206</v>
      </c>
      <c r="AV437" s="12" t="s">
        <v>78</v>
      </c>
      <c r="AW437" s="12" t="s">
        <v>31</v>
      </c>
      <c r="AX437" s="12" t="s">
        <v>76</v>
      </c>
      <c r="AY437" s="152" t="s">
        <v>184</v>
      </c>
    </row>
    <row r="438" spans="2:65" s="1" customFormat="1" ht="24.2" customHeight="1">
      <c r="B438" s="33"/>
      <c r="C438" s="171" t="s">
        <v>997</v>
      </c>
      <c r="D438" s="171" t="s">
        <v>557</v>
      </c>
      <c r="E438" s="172" t="s">
        <v>2912</v>
      </c>
      <c r="F438" s="173" t="s">
        <v>2913</v>
      </c>
      <c r="G438" s="174" t="s">
        <v>2742</v>
      </c>
      <c r="H438" s="175">
        <v>25</v>
      </c>
      <c r="I438" s="176"/>
      <c r="J438" s="177">
        <f>ROUND(I438*H438,2)</f>
        <v>0</v>
      </c>
      <c r="K438" s="173" t="s">
        <v>19</v>
      </c>
      <c r="L438" s="178"/>
      <c r="M438" s="179" t="s">
        <v>19</v>
      </c>
      <c r="N438" s="180" t="s">
        <v>40</v>
      </c>
      <c r="P438" s="141">
        <f>O438*H438</f>
        <v>0</v>
      </c>
      <c r="Q438" s="141">
        <v>0</v>
      </c>
      <c r="R438" s="141">
        <f>Q438*H438</f>
        <v>0</v>
      </c>
      <c r="S438" s="141">
        <v>0</v>
      </c>
      <c r="T438" s="142">
        <f>S438*H438</f>
        <v>0</v>
      </c>
      <c r="AR438" s="143" t="s">
        <v>238</v>
      </c>
      <c r="AT438" s="143" t="s">
        <v>557</v>
      </c>
      <c r="AU438" s="143" t="s">
        <v>206</v>
      </c>
      <c r="AY438" s="18" t="s">
        <v>184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8" t="s">
        <v>76</v>
      </c>
      <c r="BK438" s="144">
        <f>ROUND(I438*H438,2)</f>
        <v>0</v>
      </c>
      <c r="BL438" s="18" t="s">
        <v>191</v>
      </c>
      <c r="BM438" s="143" t="s">
        <v>2914</v>
      </c>
    </row>
    <row r="439" spans="2:65" s="1" customFormat="1">
      <c r="B439" s="33"/>
      <c r="D439" s="145" t="s">
        <v>193</v>
      </c>
      <c r="F439" s="146" t="s">
        <v>2913</v>
      </c>
      <c r="I439" s="147"/>
      <c r="L439" s="33"/>
      <c r="M439" s="148"/>
      <c r="T439" s="54"/>
      <c r="AT439" s="18" t="s">
        <v>193</v>
      </c>
      <c r="AU439" s="18" t="s">
        <v>206</v>
      </c>
    </row>
    <row r="440" spans="2:65" s="12" customFormat="1">
      <c r="B440" s="151"/>
      <c r="D440" s="145" t="s">
        <v>197</v>
      </c>
      <c r="E440" s="152" t="s">
        <v>19</v>
      </c>
      <c r="F440" s="153" t="s">
        <v>372</v>
      </c>
      <c r="H440" s="154">
        <v>25</v>
      </c>
      <c r="I440" s="155"/>
      <c r="L440" s="151"/>
      <c r="M440" s="156"/>
      <c r="T440" s="157"/>
      <c r="AT440" s="152" t="s">
        <v>197</v>
      </c>
      <c r="AU440" s="152" t="s">
        <v>206</v>
      </c>
      <c r="AV440" s="12" t="s">
        <v>78</v>
      </c>
      <c r="AW440" s="12" t="s">
        <v>31</v>
      </c>
      <c r="AX440" s="12" t="s">
        <v>76</v>
      </c>
      <c r="AY440" s="152" t="s">
        <v>184</v>
      </c>
    </row>
    <row r="441" spans="2:65" s="1" customFormat="1" ht="37.9" customHeight="1">
      <c r="B441" s="33"/>
      <c r="C441" s="171" t="s">
        <v>1004</v>
      </c>
      <c r="D441" s="171" t="s">
        <v>557</v>
      </c>
      <c r="E441" s="172" t="s">
        <v>2915</v>
      </c>
      <c r="F441" s="173" t="s">
        <v>2916</v>
      </c>
      <c r="G441" s="174" t="s">
        <v>2742</v>
      </c>
      <c r="H441" s="175">
        <v>11</v>
      </c>
      <c r="I441" s="176"/>
      <c r="J441" s="177">
        <f>ROUND(I441*H441,2)</f>
        <v>0</v>
      </c>
      <c r="K441" s="173" t="s">
        <v>19</v>
      </c>
      <c r="L441" s="178"/>
      <c r="M441" s="179" t="s">
        <v>19</v>
      </c>
      <c r="N441" s="180" t="s">
        <v>40</v>
      </c>
      <c r="P441" s="141">
        <f>O441*H441</f>
        <v>0</v>
      </c>
      <c r="Q441" s="141">
        <v>0</v>
      </c>
      <c r="R441" s="141">
        <f>Q441*H441</f>
        <v>0</v>
      </c>
      <c r="S441" s="141">
        <v>0</v>
      </c>
      <c r="T441" s="142">
        <f>S441*H441</f>
        <v>0</v>
      </c>
      <c r="AR441" s="143" t="s">
        <v>238</v>
      </c>
      <c r="AT441" s="143" t="s">
        <v>557</v>
      </c>
      <c r="AU441" s="143" t="s">
        <v>206</v>
      </c>
      <c r="AY441" s="18" t="s">
        <v>184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8" t="s">
        <v>76</v>
      </c>
      <c r="BK441" s="144">
        <f>ROUND(I441*H441,2)</f>
        <v>0</v>
      </c>
      <c r="BL441" s="18" t="s">
        <v>191</v>
      </c>
      <c r="BM441" s="143" t="s">
        <v>2917</v>
      </c>
    </row>
    <row r="442" spans="2:65" s="1" customFormat="1" ht="19.5">
      <c r="B442" s="33"/>
      <c r="D442" s="145" t="s">
        <v>193</v>
      </c>
      <c r="F442" s="146" t="s">
        <v>2916</v>
      </c>
      <c r="I442" s="147"/>
      <c r="L442" s="33"/>
      <c r="M442" s="148"/>
      <c r="T442" s="54"/>
      <c r="AT442" s="18" t="s">
        <v>193</v>
      </c>
      <c r="AU442" s="18" t="s">
        <v>206</v>
      </c>
    </row>
    <row r="443" spans="2:65" s="12" customFormat="1">
      <c r="B443" s="151"/>
      <c r="D443" s="145" t="s">
        <v>197</v>
      </c>
      <c r="E443" s="152" t="s">
        <v>19</v>
      </c>
      <c r="F443" s="153" t="s">
        <v>264</v>
      </c>
      <c r="H443" s="154">
        <v>11</v>
      </c>
      <c r="I443" s="155"/>
      <c r="L443" s="151"/>
      <c r="M443" s="156"/>
      <c r="T443" s="157"/>
      <c r="AT443" s="152" t="s">
        <v>197</v>
      </c>
      <c r="AU443" s="152" t="s">
        <v>206</v>
      </c>
      <c r="AV443" s="12" t="s">
        <v>78</v>
      </c>
      <c r="AW443" s="12" t="s">
        <v>31</v>
      </c>
      <c r="AX443" s="12" t="s">
        <v>76</v>
      </c>
      <c r="AY443" s="152" t="s">
        <v>184</v>
      </c>
    </row>
    <row r="444" spans="2:65" s="1" customFormat="1" ht="21.75" customHeight="1">
      <c r="B444" s="33"/>
      <c r="C444" s="171" t="s">
        <v>1011</v>
      </c>
      <c r="D444" s="171" t="s">
        <v>557</v>
      </c>
      <c r="E444" s="172" t="s">
        <v>2918</v>
      </c>
      <c r="F444" s="173" t="s">
        <v>2919</v>
      </c>
      <c r="G444" s="174" t="s">
        <v>2742</v>
      </c>
      <c r="H444" s="175">
        <v>5</v>
      </c>
      <c r="I444" s="176"/>
      <c r="J444" s="177">
        <f>ROUND(I444*H444,2)</f>
        <v>0</v>
      </c>
      <c r="K444" s="173" t="s">
        <v>19</v>
      </c>
      <c r="L444" s="178"/>
      <c r="M444" s="179" t="s">
        <v>19</v>
      </c>
      <c r="N444" s="180" t="s">
        <v>40</v>
      </c>
      <c r="P444" s="141">
        <f>O444*H444</f>
        <v>0</v>
      </c>
      <c r="Q444" s="141">
        <v>0</v>
      </c>
      <c r="R444" s="141">
        <f>Q444*H444</f>
        <v>0</v>
      </c>
      <c r="S444" s="141">
        <v>0</v>
      </c>
      <c r="T444" s="142">
        <f>S444*H444</f>
        <v>0</v>
      </c>
      <c r="AR444" s="143" t="s">
        <v>238</v>
      </c>
      <c r="AT444" s="143" t="s">
        <v>557</v>
      </c>
      <c r="AU444" s="143" t="s">
        <v>206</v>
      </c>
      <c r="AY444" s="18" t="s">
        <v>184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8" t="s">
        <v>76</v>
      </c>
      <c r="BK444" s="144">
        <f>ROUND(I444*H444,2)</f>
        <v>0</v>
      </c>
      <c r="BL444" s="18" t="s">
        <v>191</v>
      </c>
      <c r="BM444" s="143" t="s">
        <v>2920</v>
      </c>
    </row>
    <row r="445" spans="2:65" s="1" customFormat="1">
      <c r="B445" s="33"/>
      <c r="D445" s="145" t="s">
        <v>193</v>
      </c>
      <c r="F445" s="146" t="s">
        <v>2919</v>
      </c>
      <c r="I445" s="147"/>
      <c r="L445" s="33"/>
      <c r="M445" s="148"/>
      <c r="T445" s="54"/>
      <c r="AT445" s="18" t="s">
        <v>193</v>
      </c>
      <c r="AU445" s="18" t="s">
        <v>206</v>
      </c>
    </row>
    <row r="446" spans="2:65" s="12" customFormat="1">
      <c r="B446" s="151"/>
      <c r="D446" s="145" t="s">
        <v>197</v>
      </c>
      <c r="E446" s="152" t="s">
        <v>19</v>
      </c>
      <c r="F446" s="153" t="s">
        <v>218</v>
      </c>
      <c r="H446" s="154">
        <v>5</v>
      </c>
      <c r="I446" s="155"/>
      <c r="L446" s="151"/>
      <c r="M446" s="156"/>
      <c r="T446" s="157"/>
      <c r="AT446" s="152" t="s">
        <v>197</v>
      </c>
      <c r="AU446" s="152" t="s">
        <v>206</v>
      </c>
      <c r="AV446" s="12" t="s">
        <v>78</v>
      </c>
      <c r="AW446" s="12" t="s">
        <v>31</v>
      </c>
      <c r="AX446" s="12" t="s">
        <v>76</v>
      </c>
      <c r="AY446" s="152" t="s">
        <v>184</v>
      </c>
    </row>
    <row r="447" spans="2:65" s="1" customFormat="1" ht="33" customHeight="1">
      <c r="B447" s="33"/>
      <c r="C447" s="171" t="s">
        <v>1018</v>
      </c>
      <c r="D447" s="171" t="s">
        <v>557</v>
      </c>
      <c r="E447" s="172" t="s">
        <v>2921</v>
      </c>
      <c r="F447" s="173" t="s">
        <v>2922</v>
      </c>
      <c r="G447" s="174" t="s">
        <v>509</v>
      </c>
      <c r="H447" s="175">
        <v>7</v>
      </c>
      <c r="I447" s="176"/>
      <c r="J447" s="177">
        <f>ROUND(I447*H447,2)</f>
        <v>0</v>
      </c>
      <c r="K447" s="173" t="s">
        <v>19</v>
      </c>
      <c r="L447" s="178"/>
      <c r="M447" s="179" t="s">
        <v>19</v>
      </c>
      <c r="N447" s="180" t="s">
        <v>40</v>
      </c>
      <c r="P447" s="141">
        <f>O447*H447</f>
        <v>0</v>
      </c>
      <c r="Q447" s="141">
        <v>0</v>
      </c>
      <c r="R447" s="141">
        <f>Q447*H447</f>
        <v>0</v>
      </c>
      <c r="S447" s="141">
        <v>0</v>
      </c>
      <c r="T447" s="142">
        <f>S447*H447</f>
        <v>0</v>
      </c>
      <c r="AR447" s="143" t="s">
        <v>238</v>
      </c>
      <c r="AT447" s="143" t="s">
        <v>557</v>
      </c>
      <c r="AU447" s="143" t="s">
        <v>206</v>
      </c>
      <c r="AY447" s="18" t="s">
        <v>184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8" t="s">
        <v>76</v>
      </c>
      <c r="BK447" s="144">
        <f>ROUND(I447*H447,2)</f>
        <v>0</v>
      </c>
      <c r="BL447" s="18" t="s">
        <v>191</v>
      </c>
      <c r="BM447" s="143" t="s">
        <v>2923</v>
      </c>
    </row>
    <row r="448" spans="2:65" s="1" customFormat="1" ht="19.5">
      <c r="B448" s="33"/>
      <c r="D448" s="145" t="s">
        <v>193</v>
      </c>
      <c r="F448" s="146" t="s">
        <v>2922</v>
      </c>
      <c r="I448" s="147"/>
      <c r="L448" s="33"/>
      <c r="M448" s="148"/>
      <c r="T448" s="54"/>
      <c r="AT448" s="18" t="s">
        <v>193</v>
      </c>
      <c r="AU448" s="18" t="s">
        <v>206</v>
      </c>
    </row>
    <row r="449" spans="2:65" s="12" customFormat="1">
      <c r="B449" s="151"/>
      <c r="D449" s="145" t="s">
        <v>197</v>
      </c>
      <c r="E449" s="152" t="s">
        <v>19</v>
      </c>
      <c r="F449" s="153" t="s">
        <v>232</v>
      </c>
      <c r="H449" s="154">
        <v>7</v>
      </c>
      <c r="I449" s="155"/>
      <c r="L449" s="151"/>
      <c r="M449" s="156"/>
      <c r="T449" s="157"/>
      <c r="AT449" s="152" t="s">
        <v>197</v>
      </c>
      <c r="AU449" s="152" t="s">
        <v>206</v>
      </c>
      <c r="AV449" s="12" t="s">
        <v>78</v>
      </c>
      <c r="AW449" s="12" t="s">
        <v>31</v>
      </c>
      <c r="AX449" s="12" t="s">
        <v>76</v>
      </c>
      <c r="AY449" s="152" t="s">
        <v>184</v>
      </c>
    </row>
    <row r="450" spans="2:65" s="1" customFormat="1" ht="21.75" customHeight="1">
      <c r="B450" s="33"/>
      <c r="C450" s="171" t="s">
        <v>1025</v>
      </c>
      <c r="D450" s="171" t="s">
        <v>557</v>
      </c>
      <c r="E450" s="172" t="s">
        <v>2924</v>
      </c>
      <c r="F450" s="173" t="s">
        <v>2925</v>
      </c>
      <c r="G450" s="174" t="s">
        <v>509</v>
      </c>
      <c r="H450" s="175">
        <v>16</v>
      </c>
      <c r="I450" s="176"/>
      <c r="J450" s="177">
        <f>ROUND(I450*H450,2)</f>
        <v>0</v>
      </c>
      <c r="K450" s="173" t="s">
        <v>19</v>
      </c>
      <c r="L450" s="178"/>
      <c r="M450" s="179" t="s">
        <v>19</v>
      </c>
      <c r="N450" s="180" t="s">
        <v>40</v>
      </c>
      <c r="P450" s="141">
        <f>O450*H450</f>
        <v>0</v>
      </c>
      <c r="Q450" s="141">
        <v>0</v>
      </c>
      <c r="R450" s="141">
        <f>Q450*H450</f>
        <v>0</v>
      </c>
      <c r="S450" s="141">
        <v>0</v>
      </c>
      <c r="T450" s="142">
        <f>S450*H450</f>
        <v>0</v>
      </c>
      <c r="AR450" s="143" t="s">
        <v>238</v>
      </c>
      <c r="AT450" s="143" t="s">
        <v>557</v>
      </c>
      <c r="AU450" s="143" t="s">
        <v>206</v>
      </c>
      <c r="AY450" s="18" t="s">
        <v>184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8" t="s">
        <v>76</v>
      </c>
      <c r="BK450" s="144">
        <f>ROUND(I450*H450,2)</f>
        <v>0</v>
      </c>
      <c r="BL450" s="18" t="s">
        <v>191</v>
      </c>
      <c r="BM450" s="143" t="s">
        <v>2926</v>
      </c>
    </row>
    <row r="451" spans="2:65" s="1" customFormat="1">
      <c r="B451" s="33"/>
      <c r="D451" s="145" t="s">
        <v>193</v>
      </c>
      <c r="F451" s="146" t="s">
        <v>2925</v>
      </c>
      <c r="I451" s="147"/>
      <c r="L451" s="33"/>
      <c r="M451" s="148"/>
      <c r="T451" s="54"/>
      <c r="AT451" s="18" t="s">
        <v>193</v>
      </c>
      <c r="AU451" s="18" t="s">
        <v>206</v>
      </c>
    </row>
    <row r="452" spans="2:65" s="12" customFormat="1">
      <c r="B452" s="151"/>
      <c r="D452" s="145" t="s">
        <v>197</v>
      </c>
      <c r="E452" s="152" t="s">
        <v>19</v>
      </c>
      <c r="F452" s="153" t="s">
        <v>303</v>
      </c>
      <c r="H452" s="154">
        <v>16</v>
      </c>
      <c r="I452" s="155"/>
      <c r="L452" s="151"/>
      <c r="M452" s="156"/>
      <c r="T452" s="157"/>
      <c r="AT452" s="152" t="s">
        <v>197</v>
      </c>
      <c r="AU452" s="152" t="s">
        <v>206</v>
      </c>
      <c r="AV452" s="12" t="s">
        <v>78</v>
      </c>
      <c r="AW452" s="12" t="s">
        <v>31</v>
      </c>
      <c r="AX452" s="12" t="s">
        <v>76</v>
      </c>
      <c r="AY452" s="152" t="s">
        <v>184</v>
      </c>
    </row>
    <row r="453" spans="2:65" s="1" customFormat="1" ht="33" customHeight="1">
      <c r="B453" s="33"/>
      <c r="C453" s="171" t="s">
        <v>1032</v>
      </c>
      <c r="D453" s="171" t="s">
        <v>557</v>
      </c>
      <c r="E453" s="172" t="s">
        <v>2927</v>
      </c>
      <c r="F453" s="173" t="s">
        <v>2928</v>
      </c>
      <c r="G453" s="174" t="s">
        <v>509</v>
      </c>
      <c r="H453" s="175">
        <v>6</v>
      </c>
      <c r="I453" s="176"/>
      <c r="J453" s="177">
        <f>ROUND(I453*H453,2)</f>
        <v>0</v>
      </c>
      <c r="K453" s="173" t="s">
        <v>19</v>
      </c>
      <c r="L453" s="178"/>
      <c r="M453" s="179" t="s">
        <v>19</v>
      </c>
      <c r="N453" s="180" t="s">
        <v>40</v>
      </c>
      <c r="P453" s="141">
        <f>O453*H453</f>
        <v>0</v>
      </c>
      <c r="Q453" s="141">
        <v>0</v>
      </c>
      <c r="R453" s="141">
        <f>Q453*H453</f>
        <v>0</v>
      </c>
      <c r="S453" s="141">
        <v>0</v>
      </c>
      <c r="T453" s="142">
        <f>S453*H453</f>
        <v>0</v>
      </c>
      <c r="AR453" s="143" t="s">
        <v>238</v>
      </c>
      <c r="AT453" s="143" t="s">
        <v>557</v>
      </c>
      <c r="AU453" s="143" t="s">
        <v>206</v>
      </c>
      <c r="AY453" s="18" t="s">
        <v>184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8" t="s">
        <v>76</v>
      </c>
      <c r="BK453" s="144">
        <f>ROUND(I453*H453,2)</f>
        <v>0</v>
      </c>
      <c r="BL453" s="18" t="s">
        <v>191</v>
      </c>
      <c r="BM453" s="143" t="s">
        <v>2929</v>
      </c>
    </row>
    <row r="454" spans="2:65" s="1" customFormat="1" ht="19.5">
      <c r="B454" s="33"/>
      <c r="D454" s="145" t="s">
        <v>193</v>
      </c>
      <c r="F454" s="146" t="s">
        <v>2928</v>
      </c>
      <c r="I454" s="147"/>
      <c r="L454" s="33"/>
      <c r="M454" s="148"/>
      <c r="T454" s="54"/>
      <c r="AT454" s="18" t="s">
        <v>193</v>
      </c>
      <c r="AU454" s="18" t="s">
        <v>206</v>
      </c>
    </row>
    <row r="455" spans="2:65" s="12" customFormat="1">
      <c r="B455" s="151"/>
      <c r="D455" s="145" t="s">
        <v>197</v>
      </c>
      <c r="E455" s="152" t="s">
        <v>19</v>
      </c>
      <c r="F455" s="153" t="s">
        <v>225</v>
      </c>
      <c r="H455" s="154">
        <v>6</v>
      </c>
      <c r="I455" s="155"/>
      <c r="L455" s="151"/>
      <c r="M455" s="156"/>
      <c r="T455" s="157"/>
      <c r="AT455" s="152" t="s">
        <v>197</v>
      </c>
      <c r="AU455" s="152" t="s">
        <v>206</v>
      </c>
      <c r="AV455" s="12" t="s">
        <v>78</v>
      </c>
      <c r="AW455" s="12" t="s">
        <v>31</v>
      </c>
      <c r="AX455" s="12" t="s">
        <v>76</v>
      </c>
      <c r="AY455" s="152" t="s">
        <v>184</v>
      </c>
    </row>
    <row r="456" spans="2:65" s="11" customFormat="1" ht="20.85" customHeight="1">
      <c r="B456" s="120"/>
      <c r="D456" s="121" t="s">
        <v>68</v>
      </c>
      <c r="E456" s="130" t="s">
        <v>2930</v>
      </c>
      <c r="F456" s="130" t="s">
        <v>2931</v>
      </c>
      <c r="I456" s="123"/>
      <c r="J456" s="131">
        <f>BK456</f>
        <v>0</v>
      </c>
      <c r="L456" s="120"/>
      <c r="M456" s="125"/>
      <c r="P456" s="126">
        <f>SUM(P457:P503)</f>
        <v>0</v>
      </c>
      <c r="R456" s="126">
        <f>SUM(R457:R503)</f>
        <v>2.4840000000000001E-2</v>
      </c>
      <c r="T456" s="127">
        <f>SUM(T457:T503)</f>
        <v>0</v>
      </c>
      <c r="AR456" s="121" t="s">
        <v>76</v>
      </c>
      <c r="AT456" s="128" t="s">
        <v>68</v>
      </c>
      <c r="AU456" s="128" t="s">
        <v>78</v>
      </c>
      <c r="AY456" s="121" t="s">
        <v>184</v>
      </c>
      <c r="BK456" s="129">
        <f>SUM(BK457:BK503)</f>
        <v>0</v>
      </c>
    </row>
    <row r="457" spans="2:65" s="1" customFormat="1" ht="16.5" customHeight="1">
      <c r="B457" s="33"/>
      <c r="C457" s="171" t="s">
        <v>1039</v>
      </c>
      <c r="D457" s="171" t="s">
        <v>557</v>
      </c>
      <c r="E457" s="172" t="s">
        <v>2932</v>
      </c>
      <c r="F457" s="173" t="s">
        <v>19</v>
      </c>
      <c r="G457" s="174" t="s">
        <v>2137</v>
      </c>
      <c r="H457" s="175">
        <v>1</v>
      </c>
      <c r="I457" s="176"/>
      <c r="J457" s="177">
        <f>ROUND(I457*H457,2)</f>
        <v>0</v>
      </c>
      <c r="K457" s="173" t="s">
        <v>19</v>
      </c>
      <c r="L457" s="178"/>
      <c r="M457" s="179" t="s">
        <v>19</v>
      </c>
      <c r="N457" s="180" t="s">
        <v>40</v>
      </c>
      <c r="P457" s="141">
        <f>O457*H457</f>
        <v>0</v>
      </c>
      <c r="Q457" s="141">
        <v>0</v>
      </c>
      <c r="R457" s="141">
        <f>Q457*H457</f>
        <v>0</v>
      </c>
      <c r="S457" s="141">
        <v>0</v>
      </c>
      <c r="T457" s="142">
        <f>S457*H457</f>
        <v>0</v>
      </c>
      <c r="AR457" s="143" t="s">
        <v>238</v>
      </c>
      <c r="AT457" s="143" t="s">
        <v>557</v>
      </c>
      <c r="AU457" s="143" t="s">
        <v>206</v>
      </c>
      <c r="AY457" s="18" t="s">
        <v>184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8" t="s">
        <v>76</v>
      </c>
      <c r="BK457" s="144">
        <f>ROUND(I457*H457,2)</f>
        <v>0</v>
      </c>
      <c r="BL457" s="18" t="s">
        <v>191</v>
      </c>
      <c r="BM457" s="143" t="s">
        <v>2933</v>
      </c>
    </row>
    <row r="458" spans="2:65" s="1" customFormat="1">
      <c r="B458" s="33"/>
      <c r="D458" s="145" t="s">
        <v>193</v>
      </c>
      <c r="F458" s="146" t="s">
        <v>2934</v>
      </c>
      <c r="I458" s="147"/>
      <c r="L458" s="33"/>
      <c r="M458" s="148"/>
      <c r="T458" s="54"/>
      <c r="AT458" s="18" t="s">
        <v>193</v>
      </c>
      <c r="AU458" s="18" t="s">
        <v>206</v>
      </c>
    </row>
    <row r="459" spans="2:65" s="1" customFormat="1" ht="16.5" customHeight="1">
      <c r="B459" s="33"/>
      <c r="C459" s="171" t="s">
        <v>1046</v>
      </c>
      <c r="D459" s="171" t="s">
        <v>557</v>
      </c>
      <c r="E459" s="172" t="s">
        <v>2935</v>
      </c>
      <c r="F459" s="173" t="s">
        <v>19</v>
      </c>
      <c r="G459" s="174" t="s">
        <v>2137</v>
      </c>
      <c r="H459" s="175">
        <v>1</v>
      </c>
      <c r="I459" s="176"/>
      <c r="J459" s="177">
        <f>ROUND(I459*H459,2)</f>
        <v>0</v>
      </c>
      <c r="K459" s="173" t="s">
        <v>19</v>
      </c>
      <c r="L459" s="178"/>
      <c r="M459" s="179" t="s">
        <v>19</v>
      </c>
      <c r="N459" s="180" t="s">
        <v>40</v>
      </c>
      <c r="P459" s="141">
        <f>O459*H459</f>
        <v>0</v>
      </c>
      <c r="Q459" s="141">
        <v>0</v>
      </c>
      <c r="R459" s="141">
        <f>Q459*H459</f>
        <v>0</v>
      </c>
      <c r="S459" s="141">
        <v>0</v>
      </c>
      <c r="T459" s="142">
        <f>S459*H459</f>
        <v>0</v>
      </c>
      <c r="AR459" s="143" t="s">
        <v>238</v>
      </c>
      <c r="AT459" s="143" t="s">
        <v>557</v>
      </c>
      <c r="AU459" s="143" t="s">
        <v>206</v>
      </c>
      <c r="AY459" s="18" t="s">
        <v>184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8" t="s">
        <v>76</v>
      </c>
      <c r="BK459" s="144">
        <f>ROUND(I459*H459,2)</f>
        <v>0</v>
      </c>
      <c r="BL459" s="18" t="s">
        <v>191</v>
      </c>
      <c r="BM459" s="143" t="s">
        <v>2936</v>
      </c>
    </row>
    <row r="460" spans="2:65" s="1" customFormat="1">
      <c r="B460" s="33"/>
      <c r="D460" s="145" t="s">
        <v>193</v>
      </c>
      <c r="F460" s="146" t="s">
        <v>2937</v>
      </c>
      <c r="I460" s="147"/>
      <c r="L460" s="33"/>
      <c r="M460" s="148"/>
      <c r="T460" s="54"/>
      <c r="AT460" s="18" t="s">
        <v>193</v>
      </c>
      <c r="AU460" s="18" t="s">
        <v>206</v>
      </c>
    </row>
    <row r="461" spans="2:65" s="1" customFormat="1" ht="16.5" customHeight="1">
      <c r="B461" s="33"/>
      <c r="C461" s="171" t="s">
        <v>1053</v>
      </c>
      <c r="D461" s="171" t="s">
        <v>557</v>
      </c>
      <c r="E461" s="172" t="s">
        <v>2938</v>
      </c>
      <c r="F461" s="173" t="s">
        <v>19</v>
      </c>
      <c r="G461" s="174" t="s">
        <v>2137</v>
      </c>
      <c r="H461" s="175">
        <v>1</v>
      </c>
      <c r="I461" s="176"/>
      <c r="J461" s="177">
        <f>ROUND(I461*H461,2)</f>
        <v>0</v>
      </c>
      <c r="K461" s="173" t="s">
        <v>19</v>
      </c>
      <c r="L461" s="178"/>
      <c r="M461" s="179" t="s">
        <v>19</v>
      </c>
      <c r="N461" s="180" t="s">
        <v>40</v>
      </c>
      <c r="P461" s="141">
        <f>O461*H461</f>
        <v>0</v>
      </c>
      <c r="Q461" s="141">
        <v>0</v>
      </c>
      <c r="R461" s="141">
        <f>Q461*H461</f>
        <v>0</v>
      </c>
      <c r="S461" s="141">
        <v>0</v>
      </c>
      <c r="T461" s="142">
        <f>S461*H461</f>
        <v>0</v>
      </c>
      <c r="AR461" s="143" t="s">
        <v>238</v>
      </c>
      <c r="AT461" s="143" t="s">
        <v>557</v>
      </c>
      <c r="AU461" s="143" t="s">
        <v>206</v>
      </c>
      <c r="AY461" s="18" t="s">
        <v>184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8" t="s">
        <v>76</v>
      </c>
      <c r="BK461" s="144">
        <f>ROUND(I461*H461,2)</f>
        <v>0</v>
      </c>
      <c r="BL461" s="18" t="s">
        <v>191</v>
      </c>
      <c r="BM461" s="143" t="s">
        <v>2939</v>
      </c>
    </row>
    <row r="462" spans="2:65" s="1" customFormat="1">
      <c r="B462" s="33"/>
      <c r="D462" s="145" t="s">
        <v>193</v>
      </c>
      <c r="F462" s="146" t="s">
        <v>2940</v>
      </c>
      <c r="I462" s="147"/>
      <c r="L462" s="33"/>
      <c r="M462" s="148"/>
      <c r="T462" s="54"/>
      <c r="AT462" s="18" t="s">
        <v>193</v>
      </c>
      <c r="AU462" s="18" t="s">
        <v>206</v>
      </c>
    </row>
    <row r="463" spans="2:65" s="1" customFormat="1" ht="24.2" customHeight="1">
      <c r="B463" s="33"/>
      <c r="C463" s="132" t="s">
        <v>1060</v>
      </c>
      <c r="D463" s="132" t="s">
        <v>186</v>
      </c>
      <c r="E463" s="133" t="s">
        <v>2941</v>
      </c>
      <c r="F463" s="134" t="s">
        <v>2942</v>
      </c>
      <c r="G463" s="135" t="s">
        <v>509</v>
      </c>
      <c r="H463" s="136">
        <v>1</v>
      </c>
      <c r="I463" s="137"/>
      <c r="J463" s="138">
        <f>ROUND(I463*H463,2)</f>
        <v>0</v>
      </c>
      <c r="K463" s="134" t="s">
        <v>190</v>
      </c>
      <c r="L463" s="33"/>
      <c r="M463" s="139" t="s">
        <v>19</v>
      </c>
      <c r="N463" s="140" t="s">
        <v>40</v>
      </c>
      <c r="P463" s="141">
        <f>O463*H463</f>
        <v>0</v>
      </c>
      <c r="Q463" s="141">
        <v>0</v>
      </c>
      <c r="R463" s="141">
        <f>Q463*H463</f>
        <v>0</v>
      </c>
      <c r="S463" s="141">
        <v>0</v>
      </c>
      <c r="T463" s="142">
        <f>S463*H463</f>
        <v>0</v>
      </c>
      <c r="AR463" s="143" t="s">
        <v>303</v>
      </c>
      <c r="AT463" s="143" t="s">
        <v>186</v>
      </c>
      <c r="AU463" s="143" t="s">
        <v>206</v>
      </c>
      <c r="AY463" s="18" t="s">
        <v>184</v>
      </c>
      <c r="BE463" s="144">
        <f>IF(N463="základní",J463,0)</f>
        <v>0</v>
      </c>
      <c r="BF463" s="144">
        <f>IF(N463="snížená",J463,0)</f>
        <v>0</v>
      </c>
      <c r="BG463" s="144">
        <f>IF(N463="zákl. přenesená",J463,0)</f>
        <v>0</v>
      </c>
      <c r="BH463" s="144">
        <f>IF(N463="sníž. přenesená",J463,0)</f>
        <v>0</v>
      </c>
      <c r="BI463" s="144">
        <f>IF(N463="nulová",J463,0)</f>
        <v>0</v>
      </c>
      <c r="BJ463" s="18" t="s">
        <v>76</v>
      </c>
      <c r="BK463" s="144">
        <f>ROUND(I463*H463,2)</f>
        <v>0</v>
      </c>
      <c r="BL463" s="18" t="s">
        <v>303</v>
      </c>
      <c r="BM463" s="143" t="s">
        <v>2943</v>
      </c>
    </row>
    <row r="464" spans="2:65" s="1" customFormat="1" ht="19.5">
      <c r="B464" s="33"/>
      <c r="D464" s="145" t="s">
        <v>193</v>
      </c>
      <c r="F464" s="146" t="s">
        <v>2944</v>
      </c>
      <c r="I464" s="147"/>
      <c r="L464" s="33"/>
      <c r="M464" s="148"/>
      <c r="T464" s="54"/>
      <c r="AT464" s="18" t="s">
        <v>193</v>
      </c>
      <c r="AU464" s="18" t="s">
        <v>206</v>
      </c>
    </row>
    <row r="465" spans="2:65" s="1" customFormat="1">
      <c r="B465" s="33"/>
      <c r="D465" s="149" t="s">
        <v>195</v>
      </c>
      <c r="F465" s="150" t="s">
        <v>2945</v>
      </c>
      <c r="I465" s="147"/>
      <c r="L465" s="33"/>
      <c r="M465" s="148"/>
      <c r="T465" s="54"/>
      <c r="AT465" s="18" t="s">
        <v>195</v>
      </c>
      <c r="AU465" s="18" t="s">
        <v>206</v>
      </c>
    </row>
    <row r="466" spans="2:65" s="12" customFormat="1">
      <c r="B466" s="151"/>
      <c r="D466" s="145" t="s">
        <v>197</v>
      </c>
      <c r="E466" s="152" t="s">
        <v>19</v>
      </c>
      <c r="F466" s="153" t="s">
        <v>76</v>
      </c>
      <c r="H466" s="154">
        <v>1</v>
      </c>
      <c r="I466" s="155"/>
      <c r="L466" s="151"/>
      <c r="M466" s="156"/>
      <c r="T466" s="157"/>
      <c r="AT466" s="152" t="s">
        <v>197</v>
      </c>
      <c r="AU466" s="152" t="s">
        <v>206</v>
      </c>
      <c r="AV466" s="12" t="s">
        <v>78</v>
      </c>
      <c r="AW466" s="12" t="s">
        <v>31</v>
      </c>
      <c r="AX466" s="12" t="s">
        <v>76</v>
      </c>
      <c r="AY466" s="152" t="s">
        <v>184</v>
      </c>
    </row>
    <row r="467" spans="2:65" s="1" customFormat="1" ht="37.9" customHeight="1">
      <c r="B467" s="33"/>
      <c r="C467" s="171" t="s">
        <v>1068</v>
      </c>
      <c r="D467" s="171" t="s">
        <v>557</v>
      </c>
      <c r="E467" s="172" t="s">
        <v>2946</v>
      </c>
      <c r="F467" s="173" t="s">
        <v>2947</v>
      </c>
      <c r="G467" s="174" t="s">
        <v>2137</v>
      </c>
      <c r="H467" s="175">
        <v>1</v>
      </c>
      <c r="I467" s="176"/>
      <c r="J467" s="177">
        <f>ROUND(I467*H467,2)</f>
        <v>0</v>
      </c>
      <c r="K467" s="173" t="s">
        <v>19</v>
      </c>
      <c r="L467" s="178"/>
      <c r="M467" s="179" t="s">
        <v>19</v>
      </c>
      <c r="N467" s="180" t="s">
        <v>40</v>
      </c>
      <c r="P467" s="141">
        <f>O467*H467</f>
        <v>0</v>
      </c>
      <c r="Q467" s="141">
        <v>0</v>
      </c>
      <c r="R467" s="141">
        <f>Q467*H467</f>
        <v>0</v>
      </c>
      <c r="S467" s="141">
        <v>0</v>
      </c>
      <c r="T467" s="142">
        <f>S467*H467</f>
        <v>0</v>
      </c>
      <c r="AR467" s="143" t="s">
        <v>238</v>
      </c>
      <c r="AT467" s="143" t="s">
        <v>557</v>
      </c>
      <c r="AU467" s="143" t="s">
        <v>206</v>
      </c>
      <c r="AY467" s="18" t="s">
        <v>184</v>
      </c>
      <c r="BE467" s="144">
        <f>IF(N467="základní",J467,0)</f>
        <v>0</v>
      </c>
      <c r="BF467" s="144">
        <f>IF(N467="snížená",J467,0)</f>
        <v>0</v>
      </c>
      <c r="BG467" s="144">
        <f>IF(N467="zákl. přenesená",J467,0)</f>
        <v>0</v>
      </c>
      <c r="BH467" s="144">
        <f>IF(N467="sníž. přenesená",J467,0)</f>
        <v>0</v>
      </c>
      <c r="BI467" s="144">
        <f>IF(N467="nulová",J467,0)</f>
        <v>0</v>
      </c>
      <c r="BJ467" s="18" t="s">
        <v>76</v>
      </c>
      <c r="BK467" s="144">
        <f>ROUND(I467*H467,2)</f>
        <v>0</v>
      </c>
      <c r="BL467" s="18" t="s">
        <v>191</v>
      </c>
      <c r="BM467" s="143" t="s">
        <v>2948</v>
      </c>
    </row>
    <row r="468" spans="2:65" s="1" customFormat="1" ht="87.75">
      <c r="B468" s="33"/>
      <c r="D468" s="145" t="s">
        <v>193</v>
      </c>
      <c r="F468" s="146" t="s">
        <v>2949</v>
      </c>
      <c r="I468" s="147"/>
      <c r="L468" s="33"/>
      <c r="M468" s="148"/>
      <c r="T468" s="54"/>
      <c r="AT468" s="18" t="s">
        <v>193</v>
      </c>
      <c r="AU468" s="18" t="s">
        <v>206</v>
      </c>
    </row>
    <row r="469" spans="2:65" s="1" customFormat="1" ht="16.5" customHeight="1">
      <c r="B469" s="33"/>
      <c r="C469" s="171" t="s">
        <v>1075</v>
      </c>
      <c r="D469" s="171" t="s">
        <v>557</v>
      </c>
      <c r="E469" s="172" t="s">
        <v>2950</v>
      </c>
      <c r="F469" s="173" t="s">
        <v>2951</v>
      </c>
      <c r="G469" s="174" t="s">
        <v>2742</v>
      </c>
      <c r="H469" s="175">
        <v>5</v>
      </c>
      <c r="I469" s="176"/>
      <c r="J469" s="177">
        <f>ROUND(I469*H469,2)</f>
        <v>0</v>
      </c>
      <c r="K469" s="173" t="s">
        <v>19</v>
      </c>
      <c r="L469" s="178"/>
      <c r="M469" s="179" t="s">
        <v>19</v>
      </c>
      <c r="N469" s="180" t="s">
        <v>40</v>
      </c>
      <c r="P469" s="141">
        <f>O469*H469</f>
        <v>0</v>
      </c>
      <c r="Q469" s="141">
        <v>0</v>
      </c>
      <c r="R469" s="141">
        <f>Q469*H469</f>
        <v>0</v>
      </c>
      <c r="S469" s="141">
        <v>0</v>
      </c>
      <c r="T469" s="142">
        <f>S469*H469</f>
        <v>0</v>
      </c>
      <c r="AR469" s="143" t="s">
        <v>238</v>
      </c>
      <c r="AT469" s="143" t="s">
        <v>557</v>
      </c>
      <c r="AU469" s="143" t="s">
        <v>206</v>
      </c>
      <c r="AY469" s="18" t="s">
        <v>184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8" t="s">
        <v>76</v>
      </c>
      <c r="BK469" s="144">
        <f>ROUND(I469*H469,2)</f>
        <v>0</v>
      </c>
      <c r="BL469" s="18" t="s">
        <v>191</v>
      </c>
      <c r="BM469" s="143" t="s">
        <v>2952</v>
      </c>
    </row>
    <row r="470" spans="2:65" s="1" customFormat="1">
      <c r="B470" s="33"/>
      <c r="D470" s="145" t="s">
        <v>193</v>
      </c>
      <c r="F470" s="146" t="s">
        <v>2951</v>
      </c>
      <c r="I470" s="147"/>
      <c r="L470" s="33"/>
      <c r="M470" s="148"/>
      <c r="T470" s="54"/>
      <c r="AT470" s="18" t="s">
        <v>193</v>
      </c>
      <c r="AU470" s="18" t="s">
        <v>206</v>
      </c>
    </row>
    <row r="471" spans="2:65" s="12" customFormat="1">
      <c r="B471" s="151"/>
      <c r="D471" s="145" t="s">
        <v>197</v>
      </c>
      <c r="E471" s="152" t="s">
        <v>19</v>
      </c>
      <c r="F471" s="153" t="s">
        <v>218</v>
      </c>
      <c r="H471" s="154">
        <v>5</v>
      </c>
      <c r="I471" s="155"/>
      <c r="L471" s="151"/>
      <c r="M471" s="156"/>
      <c r="T471" s="157"/>
      <c r="AT471" s="152" t="s">
        <v>197</v>
      </c>
      <c r="AU471" s="152" t="s">
        <v>206</v>
      </c>
      <c r="AV471" s="12" t="s">
        <v>78</v>
      </c>
      <c r="AW471" s="12" t="s">
        <v>31</v>
      </c>
      <c r="AX471" s="12" t="s">
        <v>76</v>
      </c>
      <c r="AY471" s="152" t="s">
        <v>184</v>
      </c>
    </row>
    <row r="472" spans="2:65" s="1" customFormat="1" ht="16.5" customHeight="1">
      <c r="B472" s="33"/>
      <c r="C472" s="171" t="s">
        <v>1082</v>
      </c>
      <c r="D472" s="171" t="s">
        <v>557</v>
      </c>
      <c r="E472" s="172" t="s">
        <v>2953</v>
      </c>
      <c r="F472" s="173" t="s">
        <v>19</v>
      </c>
      <c r="G472" s="174" t="s">
        <v>509</v>
      </c>
      <c r="H472" s="175">
        <v>1</v>
      </c>
      <c r="I472" s="176"/>
      <c r="J472" s="177">
        <f>ROUND(I472*H472,2)</f>
        <v>0</v>
      </c>
      <c r="K472" s="173" t="s">
        <v>19</v>
      </c>
      <c r="L472" s="178"/>
      <c r="M472" s="179" t="s">
        <v>19</v>
      </c>
      <c r="N472" s="180" t="s">
        <v>40</v>
      </c>
      <c r="P472" s="141">
        <f>O472*H472</f>
        <v>0</v>
      </c>
      <c r="Q472" s="141">
        <v>0</v>
      </c>
      <c r="R472" s="141">
        <f>Q472*H472</f>
        <v>0</v>
      </c>
      <c r="S472" s="141">
        <v>0</v>
      </c>
      <c r="T472" s="142">
        <f>S472*H472</f>
        <v>0</v>
      </c>
      <c r="AR472" s="143" t="s">
        <v>238</v>
      </c>
      <c r="AT472" s="143" t="s">
        <v>557</v>
      </c>
      <c r="AU472" s="143" t="s">
        <v>206</v>
      </c>
      <c r="AY472" s="18" t="s">
        <v>184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8" t="s">
        <v>76</v>
      </c>
      <c r="BK472" s="144">
        <f>ROUND(I472*H472,2)</f>
        <v>0</v>
      </c>
      <c r="BL472" s="18" t="s">
        <v>191</v>
      </c>
      <c r="BM472" s="143" t="s">
        <v>2954</v>
      </c>
    </row>
    <row r="473" spans="2:65" s="1" customFormat="1">
      <c r="B473" s="33"/>
      <c r="D473" s="145" t="s">
        <v>193</v>
      </c>
      <c r="F473" s="146" t="s">
        <v>2955</v>
      </c>
      <c r="I473" s="147"/>
      <c r="L473" s="33"/>
      <c r="M473" s="148"/>
      <c r="T473" s="54"/>
      <c r="AT473" s="18" t="s">
        <v>193</v>
      </c>
      <c r="AU473" s="18" t="s">
        <v>206</v>
      </c>
    </row>
    <row r="474" spans="2:65" s="1" customFormat="1" ht="16.5" customHeight="1">
      <c r="B474" s="33"/>
      <c r="C474" s="171" t="s">
        <v>1092</v>
      </c>
      <c r="D474" s="171" t="s">
        <v>557</v>
      </c>
      <c r="E474" s="172" t="s">
        <v>2956</v>
      </c>
      <c r="F474" s="173" t="s">
        <v>2957</v>
      </c>
      <c r="G474" s="174" t="s">
        <v>509</v>
      </c>
      <c r="H474" s="175">
        <v>6</v>
      </c>
      <c r="I474" s="176"/>
      <c r="J474" s="177">
        <f>ROUND(I474*H474,2)</f>
        <v>0</v>
      </c>
      <c r="K474" s="173" t="s">
        <v>190</v>
      </c>
      <c r="L474" s="178"/>
      <c r="M474" s="179" t="s">
        <v>19</v>
      </c>
      <c r="N474" s="180" t="s">
        <v>40</v>
      </c>
      <c r="P474" s="141">
        <f>O474*H474</f>
        <v>0</v>
      </c>
      <c r="Q474" s="141">
        <v>4.0000000000000002E-4</v>
      </c>
      <c r="R474" s="141">
        <f>Q474*H474</f>
        <v>2.4000000000000002E-3</v>
      </c>
      <c r="S474" s="141">
        <v>0</v>
      </c>
      <c r="T474" s="142">
        <f>S474*H474</f>
        <v>0</v>
      </c>
      <c r="AR474" s="143" t="s">
        <v>238</v>
      </c>
      <c r="AT474" s="143" t="s">
        <v>557</v>
      </c>
      <c r="AU474" s="143" t="s">
        <v>206</v>
      </c>
      <c r="AY474" s="18" t="s">
        <v>184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8" t="s">
        <v>76</v>
      </c>
      <c r="BK474" s="144">
        <f>ROUND(I474*H474,2)</f>
        <v>0</v>
      </c>
      <c r="BL474" s="18" t="s">
        <v>191</v>
      </c>
      <c r="BM474" s="143" t="s">
        <v>2958</v>
      </c>
    </row>
    <row r="475" spans="2:65" s="1" customFormat="1">
      <c r="B475" s="33"/>
      <c r="D475" s="145" t="s">
        <v>193</v>
      </c>
      <c r="F475" s="146" t="s">
        <v>2957</v>
      </c>
      <c r="I475" s="147"/>
      <c r="L475" s="33"/>
      <c r="M475" s="148"/>
      <c r="T475" s="54"/>
      <c r="AT475" s="18" t="s">
        <v>193</v>
      </c>
      <c r="AU475" s="18" t="s">
        <v>206</v>
      </c>
    </row>
    <row r="476" spans="2:65" s="12" customFormat="1">
      <c r="B476" s="151"/>
      <c r="D476" s="145" t="s">
        <v>197</v>
      </c>
      <c r="E476" s="152" t="s">
        <v>19</v>
      </c>
      <c r="F476" s="153" t="s">
        <v>225</v>
      </c>
      <c r="H476" s="154">
        <v>6</v>
      </c>
      <c r="I476" s="155"/>
      <c r="L476" s="151"/>
      <c r="M476" s="156"/>
      <c r="T476" s="157"/>
      <c r="AT476" s="152" t="s">
        <v>197</v>
      </c>
      <c r="AU476" s="152" t="s">
        <v>206</v>
      </c>
      <c r="AV476" s="12" t="s">
        <v>78</v>
      </c>
      <c r="AW476" s="12" t="s">
        <v>31</v>
      </c>
      <c r="AX476" s="12" t="s">
        <v>76</v>
      </c>
      <c r="AY476" s="152" t="s">
        <v>184</v>
      </c>
    </row>
    <row r="477" spans="2:65" s="1" customFormat="1" ht="24.2" customHeight="1">
      <c r="B477" s="33"/>
      <c r="C477" s="171" t="s">
        <v>1099</v>
      </c>
      <c r="D477" s="171" t="s">
        <v>557</v>
      </c>
      <c r="E477" s="172" t="s">
        <v>2959</v>
      </c>
      <c r="F477" s="173" t="s">
        <v>2960</v>
      </c>
      <c r="G477" s="174" t="s">
        <v>509</v>
      </c>
      <c r="H477" s="175">
        <v>6</v>
      </c>
      <c r="I477" s="176"/>
      <c r="J477" s="177">
        <f>ROUND(I477*H477,2)</f>
        <v>0</v>
      </c>
      <c r="K477" s="173" t="s">
        <v>190</v>
      </c>
      <c r="L477" s="178"/>
      <c r="M477" s="179" t="s">
        <v>19</v>
      </c>
      <c r="N477" s="180" t="s">
        <v>40</v>
      </c>
      <c r="P477" s="141">
        <f>O477*H477</f>
        <v>0</v>
      </c>
      <c r="Q477" s="141">
        <v>4.0000000000000002E-4</v>
      </c>
      <c r="R477" s="141">
        <f>Q477*H477</f>
        <v>2.4000000000000002E-3</v>
      </c>
      <c r="S477" s="141">
        <v>0</v>
      </c>
      <c r="T477" s="142">
        <f>S477*H477</f>
        <v>0</v>
      </c>
      <c r="AR477" s="143" t="s">
        <v>1162</v>
      </c>
      <c r="AT477" s="143" t="s">
        <v>557</v>
      </c>
      <c r="AU477" s="143" t="s">
        <v>206</v>
      </c>
      <c r="AY477" s="18" t="s">
        <v>184</v>
      </c>
      <c r="BE477" s="144">
        <f>IF(N477="základní",J477,0)</f>
        <v>0</v>
      </c>
      <c r="BF477" s="144">
        <f>IF(N477="snížená",J477,0)</f>
        <v>0</v>
      </c>
      <c r="BG477" s="144">
        <f>IF(N477="zákl. přenesená",J477,0)</f>
        <v>0</v>
      </c>
      <c r="BH477" s="144">
        <f>IF(N477="sníž. přenesená",J477,0)</f>
        <v>0</v>
      </c>
      <c r="BI477" s="144">
        <f>IF(N477="nulová",J477,0)</f>
        <v>0</v>
      </c>
      <c r="BJ477" s="18" t="s">
        <v>76</v>
      </c>
      <c r="BK477" s="144">
        <f>ROUND(I477*H477,2)</f>
        <v>0</v>
      </c>
      <c r="BL477" s="18" t="s">
        <v>1162</v>
      </c>
      <c r="BM477" s="143" t="s">
        <v>2961</v>
      </c>
    </row>
    <row r="478" spans="2:65" s="1" customFormat="1" ht="19.5">
      <c r="B478" s="33"/>
      <c r="D478" s="145" t="s">
        <v>193</v>
      </c>
      <c r="F478" s="146" t="s">
        <v>2960</v>
      </c>
      <c r="I478" s="147"/>
      <c r="L478" s="33"/>
      <c r="M478" s="148"/>
      <c r="T478" s="54"/>
      <c r="AT478" s="18" t="s">
        <v>193</v>
      </c>
      <c r="AU478" s="18" t="s">
        <v>206</v>
      </c>
    </row>
    <row r="479" spans="2:65" s="1" customFormat="1" ht="24.2" customHeight="1">
      <c r="B479" s="33"/>
      <c r="C479" s="171" t="s">
        <v>1105</v>
      </c>
      <c r="D479" s="171" t="s">
        <v>557</v>
      </c>
      <c r="E479" s="172" t="s">
        <v>2962</v>
      </c>
      <c r="F479" s="173" t="s">
        <v>2963</v>
      </c>
      <c r="G479" s="174" t="s">
        <v>509</v>
      </c>
      <c r="H479" s="175">
        <v>5</v>
      </c>
      <c r="I479" s="176"/>
      <c r="J479" s="177">
        <f>ROUND(I479*H479,2)</f>
        <v>0</v>
      </c>
      <c r="K479" s="173" t="s">
        <v>190</v>
      </c>
      <c r="L479" s="178"/>
      <c r="M479" s="179" t="s">
        <v>19</v>
      </c>
      <c r="N479" s="180" t="s">
        <v>40</v>
      </c>
      <c r="P479" s="141">
        <f>O479*H479</f>
        <v>0</v>
      </c>
      <c r="Q479" s="141">
        <v>4.0000000000000002E-4</v>
      </c>
      <c r="R479" s="141">
        <f>Q479*H479</f>
        <v>2E-3</v>
      </c>
      <c r="S479" s="141">
        <v>0</v>
      </c>
      <c r="T479" s="142">
        <f>S479*H479</f>
        <v>0</v>
      </c>
      <c r="AR479" s="143" t="s">
        <v>1162</v>
      </c>
      <c r="AT479" s="143" t="s">
        <v>557</v>
      </c>
      <c r="AU479" s="143" t="s">
        <v>206</v>
      </c>
      <c r="AY479" s="18" t="s">
        <v>184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8" t="s">
        <v>76</v>
      </c>
      <c r="BK479" s="144">
        <f>ROUND(I479*H479,2)</f>
        <v>0</v>
      </c>
      <c r="BL479" s="18" t="s">
        <v>1162</v>
      </c>
      <c r="BM479" s="143" t="s">
        <v>2964</v>
      </c>
    </row>
    <row r="480" spans="2:65" s="1" customFormat="1" ht="19.5">
      <c r="B480" s="33"/>
      <c r="D480" s="145" t="s">
        <v>193</v>
      </c>
      <c r="F480" s="146" t="s">
        <v>2963</v>
      </c>
      <c r="I480" s="147"/>
      <c r="L480" s="33"/>
      <c r="M480" s="148"/>
      <c r="T480" s="54"/>
      <c r="AT480" s="18" t="s">
        <v>193</v>
      </c>
      <c r="AU480" s="18" t="s">
        <v>206</v>
      </c>
    </row>
    <row r="481" spans="2:65" s="12" customFormat="1">
      <c r="B481" s="151"/>
      <c r="D481" s="145" t="s">
        <v>197</v>
      </c>
      <c r="E481" s="152" t="s">
        <v>19</v>
      </c>
      <c r="F481" s="153" t="s">
        <v>218</v>
      </c>
      <c r="H481" s="154">
        <v>5</v>
      </c>
      <c r="I481" s="155"/>
      <c r="L481" s="151"/>
      <c r="M481" s="156"/>
      <c r="T481" s="157"/>
      <c r="AT481" s="152" t="s">
        <v>197</v>
      </c>
      <c r="AU481" s="152" t="s">
        <v>206</v>
      </c>
      <c r="AV481" s="12" t="s">
        <v>78</v>
      </c>
      <c r="AW481" s="12" t="s">
        <v>31</v>
      </c>
      <c r="AX481" s="12" t="s">
        <v>76</v>
      </c>
      <c r="AY481" s="152" t="s">
        <v>184</v>
      </c>
    </row>
    <row r="482" spans="2:65" s="1" customFormat="1" ht="24.2" customHeight="1">
      <c r="B482" s="33"/>
      <c r="C482" s="171" t="s">
        <v>1113</v>
      </c>
      <c r="D482" s="171" t="s">
        <v>557</v>
      </c>
      <c r="E482" s="172" t="s">
        <v>2965</v>
      </c>
      <c r="F482" s="173" t="s">
        <v>2966</v>
      </c>
      <c r="G482" s="174" t="s">
        <v>509</v>
      </c>
      <c r="H482" s="175">
        <v>6</v>
      </c>
      <c r="I482" s="176"/>
      <c r="J482" s="177">
        <f>ROUND(I482*H482,2)</f>
        <v>0</v>
      </c>
      <c r="K482" s="173" t="s">
        <v>190</v>
      </c>
      <c r="L482" s="178"/>
      <c r="M482" s="179" t="s">
        <v>19</v>
      </c>
      <c r="N482" s="180" t="s">
        <v>40</v>
      </c>
      <c r="P482" s="141">
        <f>O482*H482</f>
        <v>0</v>
      </c>
      <c r="Q482" s="141">
        <v>1.0499999999999999E-3</v>
      </c>
      <c r="R482" s="141">
        <f>Q482*H482</f>
        <v>6.3E-3</v>
      </c>
      <c r="S482" s="141">
        <v>0</v>
      </c>
      <c r="T482" s="142">
        <f>S482*H482</f>
        <v>0</v>
      </c>
      <c r="AR482" s="143" t="s">
        <v>238</v>
      </c>
      <c r="AT482" s="143" t="s">
        <v>557</v>
      </c>
      <c r="AU482" s="143" t="s">
        <v>206</v>
      </c>
      <c r="AY482" s="18" t="s">
        <v>184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8" t="s">
        <v>76</v>
      </c>
      <c r="BK482" s="144">
        <f>ROUND(I482*H482,2)</f>
        <v>0</v>
      </c>
      <c r="BL482" s="18" t="s">
        <v>191</v>
      </c>
      <c r="BM482" s="143" t="s">
        <v>2967</v>
      </c>
    </row>
    <row r="483" spans="2:65" s="1" customFormat="1" ht="19.5">
      <c r="B483" s="33"/>
      <c r="D483" s="145" t="s">
        <v>193</v>
      </c>
      <c r="F483" s="146" t="s">
        <v>2966</v>
      </c>
      <c r="I483" s="147"/>
      <c r="L483" s="33"/>
      <c r="M483" s="148"/>
      <c r="T483" s="54"/>
      <c r="AT483" s="18" t="s">
        <v>193</v>
      </c>
      <c r="AU483" s="18" t="s">
        <v>206</v>
      </c>
    </row>
    <row r="484" spans="2:65" s="12" customFormat="1">
      <c r="B484" s="151"/>
      <c r="D484" s="145" t="s">
        <v>197</v>
      </c>
      <c r="E484" s="152" t="s">
        <v>19</v>
      </c>
      <c r="F484" s="153" t="s">
        <v>225</v>
      </c>
      <c r="H484" s="154">
        <v>6</v>
      </c>
      <c r="I484" s="155"/>
      <c r="L484" s="151"/>
      <c r="M484" s="156"/>
      <c r="T484" s="157"/>
      <c r="AT484" s="152" t="s">
        <v>197</v>
      </c>
      <c r="AU484" s="152" t="s">
        <v>206</v>
      </c>
      <c r="AV484" s="12" t="s">
        <v>78</v>
      </c>
      <c r="AW484" s="12" t="s">
        <v>31</v>
      </c>
      <c r="AX484" s="12" t="s">
        <v>76</v>
      </c>
      <c r="AY484" s="152" t="s">
        <v>184</v>
      </c>
    </row>
    <row r="485" spans="2:65" s="1" customFormat="1" ht="24.2" customHeight="1">
      <c r="B485" s="33"/>
      <c r="C485" s="171" t="s">
        <v>1121</v>
      </c>
      <c r="D485" s="171" t="s">
        <v>557</v>
      </c>
      <c r="E485" s="172" t="s">
        <v>2968</v>
      </c>
      <c r="F485" s="173" t="s">
        <v>2969</v>
      </c>
      <c r="G485" s="174" t="s">
        <v>509</v>
      </c>
      <c r="H485" s="175">
        <v>5</v>
      </c>
      <c r="I485" s="176"/>
      <c r="J485" s="177">
        <f>ROUND(I485*H485,2)</f>
        <v>0</v>
      </c>
      <c r="K485" s="173" t="s">
        <v>190</v>
      </c>
      <c r="L485" s="178"/>
      <c r="M485" s="179" t="s">
        <v>19</v>
      </c>
      <c r="N485" s="180" t="s">
        <v>40</v>
      </c>
      <c r="P485" s="141">
        <f>O485*H485</f>
        <v>0</v>
      </c>
      <c r="Q485" s="141">
        <v>1.0499999999999999E-3</v>
      </c>
      <c r="R485" s="141">
        <f>Q485*H485</f>
        <v>5.2499999999999995E-3</v>
      </c>
      <c r="S485" s="141">
        <v>0</v>
      </c>
      <c r="T485" s="142">
        <f>S485*H485</f>
        <v>0</v>
      </c>
      <c r="AR485" s="143" t="s">
        <v>238</v>
      </c>
      <c r="AT485" s="143" t="s">
        <v>557</v>
      </c>
      <c r="AU485" s="143" t="s">
        <v>206</v>
      </c>
      <c r="AY485" s="18" t="s">
        <v>184</v>
      </c>
      <c r="BE485" s="144">
        <f>IF(N485="základní",J485,0)</f>
        <v>0</v>
      </c>
      <c r="BF485" s="144">
        <f>IF(N485="snížená",J485,0)</f>
        <v>0</v>
      </c>
      <c r="BG485" s="144">
        <f>IF(N485="zákl. přenesená",J485,0)</f>
        <v>0</v>
      </c>
      <c r="BH485" s="144">
        <f>IF(N485="sníž. přenesená",J485,0)</f>
        <v>0</v>
      </c>
      <c r="BI485" s="144">
        <f>IF(N485="nulová",J485,0)</f>
        <v>0</v>
      </c>
      <c r="BJ485" s="18" t="s">
        <v>76</v>
      </c>
      <c r="BK485" s="144">
        <f>ROUND(I485*H485,2)</f>
        <v>0</v>
      </c>
      <c r="BL485" s="18" t="s">
        <v>191</v>
      </c>
      <c r="BM485" s="143" t="s">
        <v>2970</v>
      </c>
    </row>
    <row r="486" spans="2:65" s="1" customFormat="1" ht="19.5">
      <c r="B486" s="33"/>
      <c r="D486" s="145" t="s">
        <v>193</v>
      </c>
      <c r="F486" s="146" t="s">
        <v>2969</v>
      </c>
      <c r="I486" s="147"/>
      <c r="L486" s="33"/>
      <c r="M486" s="148"/>
      <c r="T486" s="54"/>
      <c r="AT486" s="18" t="s">
        <v>193</v>
      </c>
      <c r="AU486" s="18" t="s">
        <v>206</v>
      </c>
    </row>
    <row r="487" spans="2:65" s="12" customFormat="1">
      <c r="B487" s="151"/>
      <c r="D487" s="145" t="s">
        <v>197</v>
      </c>
      <c r="E487" s="152" t="s">
        <v>19</v>
      </c>
      <c r="F487" s="153" t="s">
        <v>218</v>
      </c>
      <c r="H487" s="154">
        <v>5</v>
      </c>
      <c r="I487" s="155"/>
      <c r="L487" s="151"/>
      <c r="M487" s="156"/>
      <c r="T487" s="157"/>
      <c r="AT487" s="152" t="s">
        <v>197</v>
      </c>
      <c r="AU487" s="152" t="s">
        <v>206</v>
      </c>
      <c r="AV487" s="12" t="s">
        <v>78</v>
      </c>
      <c r="AW487" s="12" t="s">
        <v>31</v>
      </c>
      <c r="AX487" s="12" t="s">
        <v>76</v>
      </c>
      <c r="AY487" s="152" t="s">
        <v>184</v>
      </c>
    </row>
    <row r="488" spans="2:65" s="1" customFormat="1" ht="24.2" customHeight="1">
      <c r="B488" s="33"/>
      <c r="C488" s="171" t="s">
        <v>1129</v>
      </c>
      <c r="D488" s="171" t="s">
        <v>557</v>
      </c>
      <c r="E488" s="172" t="s">
        <v>2971</v>
      </c>
      <c r="F488" s="173" t="s">
        <v>2972</v>
      </c>
      <c r="G488" s="174" t="s">
        <v>509</v>
      </c>
      <c r="H488" s="175">
        <v>4</v>
      </c>
      <c r="I488" s="176"/>
      <c r="J488" s="177">
        <f>ROUND(I488*H488,2)</f>
        <v>0</v>
      </c>
      <c r="K488" s="173" t="s">
        <v>19</v>
      </c>
      <c r="L488" s="178"/>
      <c r="M488" s="179" t="s">
        <v>19</v>
      </c>
      <c r="N488" s="180" t="s">
        <v>40</v>
      </c>
      <c r="P488" s="141">
        <f>O488*H488</f>
        <v>0</v>
      </c>
      <c r="Q488" s="141">
        <v>4.6999999999999999E-4</v>
      </c>
      <c r="R488" s="141">
        <f>Q488*H488</f>
        <v>1.8799999999999999E-3</v>
      </c>
      <c r="S488" s="141">
        <v>0</v>
      </c>
      <c r="T488" s="142">
        <f>S488*H488</f>
        <v>0</v>
      </c>
      <c r="AR488" s="143" t="s">
        <v>1162</v>
      </c>
      <c r="AT488" s="143" t="s">
        <v>557</v>
      </c>
      <c r="AU488" s="143" t="s">
        <v>206</v>
      </c>
      <c r="AY488" s="18" t="s">
        <v>184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8" t="s">
        <v>76</v>
      </c>
      <c r="BK488" s="144">
        <f>ROUND(I488*H488,2)</f>
        <v>0</v>
      </c>
      <c r="BL488" s="18" t="s">
        <v>1162</v>
      </c>
      <c r="BM488" s="143" t="s">
        <v>2973</v>
      </c>
    </row>
    <row r="489" spans="2:65" s="1" customFormat="1">
      <c r="B489" s="33"/>
      <c r="D489" s="145" t="s">
        <v>193</v>
      </c>
      <c r="F489" s="146" t="s">
        <v>2972</v>
      </c>
      <c r="I489" s="147"/>
      <c r="L489" s="33"/>
      <c r="M489" s="148"/>
      <c r="T489" s="54"/>
      <c r="AT489" s="18" t="s">
        <v>193</v>
      </c>
      <c r="AU489" s="18" t="s">
        <v>206</v>
      </c>
    </row>
    <row r="490" spans="2:65" s="12" customFormat="1">
      <c r="B490" s="151"/>
      <c r="D490" s="145" t="s">
        <v>197</v>
      </c>
      <c r="E490" s="152" t="s">
        <v>19</v>
      </c>
      <c r="F490" s="153" t="s">
        <v>191</v>
      </c>
      <c r="H490" s="154">
        <v>4</v>
      </c>
      <c r="I490" s="155"/>
      <c r="L490" s="151"/>
      <c r="M490" s="156"/>
      <c r="T490" s="157"/>
      <c r="AT490" s="152" t="s">
        <v>197</v>
      </c>
      <c r="AU490" s="152" t="s">
        <v>206</v>
      </c>
      <c r="AV490" s="12" t="s">
        <v>78</v>
      </c>
      <c r="AW490" s="12" t="s">
        <v>31</v>
      </c>
      <c r="AX490" s="12" t="s">
        <v>76</v>
      </c>
      <c r="AY490" s="152" t="s">
        <v>184</v>
      </c>
    </row>
    <row r="491" spans="2:65" s="1" customFormat="1" ht="24.2" customHeight="1">
      <c r="B491" s="33"/>
      <c r="C491" s="171" t="s">
        <v>295</v>
      </c>
      <c r="D491" s="171" t="s">
        <v>557</v>
      </c>
      <c r="E491" s="172" t="s">
        <v>2974</v>
      </c>
      <c r="F491" s="173" t="s">
        <v>2975</v>
      </c>
      <c r="G491" s="174" t="s">
        <v>509</v>
      </c>
      <c r="H491" s="175">
        <v>1</v>
      </c>
      <c r="I491" s="176"/>
      <c r="J491" s="177">
        <f>ROUND(I491*H491,2)</f>
        <v>0</v>
      </c>
      <c r="K491" s="173" t="s">
        <v>19</v>
      </c>
      <c r="L491" s="178"/>
      <c r="M491" s="179" t="s">
        <v>19</v>
      </c>
      <c r="N491" s="180" t="s">
        <v>40</v>
      </c>
      <c r="P491" s="141">
        <f>O491*H491</f>
        <v>0</v>
      </c>
      <c r="Q491" s="141">
        <v>4.6999999999999999E-4</v>
      </c>
      <c r="R491" s="141">
        <f>Q491*H491</f>
        <v>4.6999999999999999E-4</v>
      </c>
      <c r="S491" s="141">
        <v>0</v>
      </c>
      <c r="T491" s="142">
        <f>S491*H491</f>
        <v>0</v>
      </c>
      <c r="AR491" s="143" t="s">
        <v>1162</v>
      </c>
      <c r="AT491" s="143" t="s">
        <v>557</v>
      </c>
      <c r="AU491" s="143" t="s">
        <v>206</v>
      </c>
      <c r="AY491" s="18" t="s">
        <v>184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8" t="s">
        <v>76</v>
      </c>
      <c r="BK491" s="144">
        <f>ROUND(I491*H491,2)</f>
        <v>0</v>
      </c>
      <c r="BL491" s="18" t="s">
        <v>1162</v>
      </c>
      <c r="BM491" s="143" t="s">
        <v>2976</v>
      </c>
    </row>
    <row r="492" spans="2:65" s="1" customFormat="1">
      <c r="B492" s="33"/>
      <c r="D492" s="145" t="s">
        <v>193</v>
      </c>
      <c r="F492" s="146" t="s">
        <v>2975</v>
      </c>
      <c r="I492" s="147"/>
      <c r="L492" s="33"/>
      <c r="M492" s="148"/>
      <c r="T492" s="54"/>
      <c r="AT492" s="18" t="s">
        <v>193</v>
      </c>
      <c r="AU492" s="18" t="s">
        <v>206</v>
      </c>
    </row>
    <row r="493" spans="2:65" s="12" customFormat="1">
      <c r="B493" s="151"/>
      <c r="D493" s="145" t="s">
        <v>197</v>
      </c>
      <c r="E493" s="152" t="s">
        <v>19</v>
      </c>
      <c r="F493" s="153" t="s">
        <v>76</v>
      </c>
      <c r="H493" s="154">
        <v>1</v>
      </c>
      <c r="I493" s="155"/>
      <c r="L493" s="151"/>
      <c r="M493" s="156"/>
      <c r="T493" s="157"/>
      <c r="AT493" s="152" t="s">
        <v>197</v>
      </c>
      <c r="AU493" s="152" t="s">
        <v>206</v>
      </c>
      <c r="AV493" s="12" t="s">
        <v>78</v>
      </c>
      <c r="AW493" s="12" t="s">
        <v>31</v>
      </c>
      <c r="AX493" s="12" t="s">
        <v>76</v>
      </c>
      <c r="AY493" s="152" t="s">
        <v>184</v>
      </c>
    </row>
    <row r="494" spans="2:65" s="1" customFormat="1" ht="24.2" customHeight="1">
      <c r="B494" s="33"/>
      <c r="C494" s="132" t="s">
        <v>1139</v>
      </c>
      <c r="D494" s="132" t="s">
        <v>186</v>
      </c>
      <c r="E494" s="133" t="s">
        <v>2977</v>
      </c>
      <c r="F494" s="134" t="s">
        <v>2978</v>
      </c>
      <c r="G494" s="135" t="s">
        <v>509</v>
      </c>
      <c r="H494" s="136">
        <v>5</v>
      </c>
      <c r="I494" s="137"/>
      <c r="J494" s="138">
        <f>ROUND(I494*H494,2)</f>
        <v>0</v>
      </c>
      <c r="K494" s="134" t="s">
        <v>190</v>
      </c>
      <c r="L494" s="33"/>
      <c r="M494" s="139" t="s">
        <v>19</v>
      </c>
      <c r="N494" s="140" t="s">
        <v>40</v>
      </c>
      <c r="P494" s="141">
        <f>O494*H494</f>
        <v>0</v>
      </c>
      <c r="Q494" s="141">
        <v>0</v>
      </c>
      <c r="R494" s="141">
        <f>Q494*H494</f>
        <v>0</v>
      </c>
      <c r="S494" s="141">
        <v>0</v>
      </c>
      <c r="T494" s="142">
        <f>S494*H494</f>
        <v>0</v>
      </c>
      <c r="AR494" s="143" t="s">
        <v>303</v>
      </c>
      <c r="AT494" s="143" t="s">
        <v>186</v>
      </c>
      <c r="AU494" s="143" t="s">
        <v>206</v>
      </c>
      <c r="AY494" s="18" t="s">
        <v>184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8" t="s">
        <v>76</v>
      </c>
      <c r="BK494" s="144">
        <f>ROUND(I494*H494,2)</f>
        <v>0</v>
      </c>
      <c r="BL494" s="18" t="s">
        <v>303</v>
      </c>
      <c r="BM494" s="143" t="s">
        <v>2979</v>
      </c>
    </row>
    <row r="495" spans="2:65" s="1" customFormat="1" ht="19.5">
      <c r="B495" s="33"/>
      <c r="D495" s="145" t="s">
        <v>193</v>
      </c>
      <c r="F495" s="146" t="s">
        <v>2980</v>
      </c>
      <c r="I495" s="147"/>
      <c r="L495" s="33"/>
      <c r="M495" s="148"/>
      <c r="T495" s="54"/>
      <c r="AT495" s="18" t="s">
        <v>193</v>
      </c>
      <c r="AU495" s="18" t="s">
        <v>206</v>
      </c>
    </row>
    <row r="496" spans="2:65" s="1" customFormat="1">
      <c r="B496" s="33"/>
      <c r="D496" s="149" t="s">
        <v>195</v>
      </c>
      <c r="F496" s="150" t="s">
        <v>2981</v>
      </c>
      <c r="I496" s="147"/>
      <c r="L496" s="33"/>
      <c r="M496" s="148"/>
      <c r="T496" s="54"/>
      <c r="AT496" s="18" t="s">
        <v>195</v>
      </c>
      <c r="AU496" s="18" t="s">
        <v>206</v>
      </c>
    </row>
    <row r="497" spans="2:65" s="12" customFormat="1">
      <c r="B497" s="151"/>
      <c r="D497" s="145" t="s">
        <v>197</v>
      </c>
      <c r="E497" s="152" t="s">
        <v>19</v>
      </c>
      <c r="F497" s="153" t="s">
        <v>218</v>
      </c>
      <c r="H497" s="154">
        <v>5</v>
      </c>
      <c r="I497" s="155"/>
      <c r="L497" s="151"/>
      <c r="M497" s="156"/>
      <c r="T497" s="157"/>
      <c r="AT497" s="152" t="s">
        <v>197</v>
      </c>
      <c r="AU497" s="152" t="s">
        <v>206</v>
      </c>
      <c r="AV497" s="12" t="s">
        <v>78</v>
      </c>
      <c r="AW497" s="12" t="s">
        <v>31</v>
      </c>
      <c r="AX497" s="12" t="s">
        <v>76</v>
      </c>
      <c r="AY497" s="152" t="s">
        <v>184</v>
      </c>
    </row>
    <row r="498" spans="2:65" s="1" customFormat="1" ht="44.25" customHeight="1">
      <c r="B498" s="33"/>
      <c r="C498" s="171" t="s">
        <v>1141</v>
      </c>
      <c r="D498" s="171" t="s">
        <v>557</v>
      </c>
      <c r="E498" s="172" t="s">
        <v>2982</v>
      </c>
      <c r="F498" s="173" t="s">
        <v>2983</v>
      </c>
      <c r="G498" s="174" t="s">
        <v>509</v>
      </c>
      <c r="H498" s="175">
        <v>3</v>
      </c>
      <c r="I498" s="176"/>
      <c r="J498" s="177">
        <f>ROUND(I498*H498,2)</f>
        <v>0</v>
      </c>
      <c r="K498" s="173" t="s">
        <v>19</v>
      </c>
      <c r="L498" s="178"/>
      <c r="M498" s="179" t="s">
        <v>19</v>
      </c>
      <c r="N498" s="180" t="s">
        <v>40</v>
      </c>
      <c r="P498" s="141">
        <f>O498*H498</f>
        <v>0</v>
      </c>
      <c r="Q498" s="141">
        <v>1.3799999999999999E-3</v>
      </c>
      <c r="R498" s="141">
        <f>Q498*H498</f>
        <v>4.1399999999999996E-3</v>
      </c>
      <c r="S498" s="141">
        <v>0</v>
      </c>
      <c r="T498" s="142">
        <f>S498*H498</f>
        <v>0</v>
      </c>
      <c r="AR498" s="143" t="s">
        <v>423</v>
      </c>
      <c r="AT498" s="143" t="s">
        <v>557</v>
      </c>
      <c r="AU498" s="143" t="s">
        <v>206</v>
      </c>
      <c r="AY498" s="18" t="s">
        <v>184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8" t="s">
        <v>76</v>
      </c>
      <c r="BK498" s="144">
        <f>ROUND(I498*H498,2)</f>
        <v>0</v>
      </c>
      <c r="BL498" s="18" t="s">
        <v>303</v>
      </c>
      <c r="BM498" s="143" t="s">
        <v>2984</v>
      </c>
    </row>
    <row r="499" spans="2:65" s="1" customFormat="1" ht="29.25">
      <c r="B499" s="33"/>
      <c r="D499" s="145" t="s">
        <v>193</v>
      </c>
      <c r="F499" s="146" t="s">
        <v>2983</v>
      </c>
      <c r="I499" s="147"/>
      <c r="L499" s="33"/>
      <c r="M499" s="148"/>
      <c r="T499" s="54"/>
      <c r="AT499" s="18" t="s">
        <v>193</v>
      </c>
      <c r="AU499" s="18" t="s">
        <v>206</v>
      </c>
    </row>
    <row r="500" spans="2:65" s="12" customFormat="1">
      <c r="B500" s="151"/>
      <c r="D500" s="145" t="s">
        <v>197</v>
      </c>
      <c r="E500" s="152" t="s">
        <v>19</v>
      </c>
      <c r="F500" s="153" t="s">
        <v>206</v>
      </c>
      <c r="H500" s="154">
        <v>3</v>
      </c>
      <c r="I500" s="155"/>
      <c r="L500" s="151"/>
      <c r="M500" s="156"/>
      <c r="T500" s="157"/>
      <c r="AT500" s="152" t="s">
        <v>197</v>
      </c>
      <c r="AU500" s="152" t="s">
        <v>206</v>
      </c>
      <c r="AV500" s="12" t="s">
        <v>78</v>
      </c>
      <c r="AW500" s="12" t="s">
        <v>31</v>
      </c>
      <c r="AX500" s="12" t="s">
        <v>76</v>
      </c>
      <c r="AY500" s="152" t="s">
        <v>184</v>
      </c>
    </row>
    <row r="501" spans="2:65" s="1" customFormat="1" ht="16.5" customHeight="1">
      <c r="B501" s="33"/>
      <c r="C501" s="171" t="s">
        <v>1145</v>
      </c>
      <c r="D501" s="171" t="s">
        <v>557</v>
      </c>
      <c r="E501" s="172" t="s">
        <v>2985</v>
      </c>
      <c r="F501" s="173" t="s">
        <v>19</v>
      </c>
      <c r="G501" s="174" t="s">
        <v>19</v>
      </c>
      <c r="H501" s="175">
        <v>2</v>
      </c>
      <c r="I501" s="176"/>
      <c r="J501" s="177">
        <f>ROUND(I501*H501,2)</f>
        <v>0</v>
      </c>
      <c r="K501" s="173" t="s">
        <v>19</v>
      </c>
      <c r="L501" s="178"/>
      <c r="M501" s="179" t="s">
        <v>19</v>
      </c>
      <c r="N501" s="180" t="s">
        <v>40</v>
      </c>
      <c r="P501" s="141">
        <f>O501*H501</f>
        <v>0</v>
      </c>
      <c r="Q501" s="141">
        <v>0</v>
      </c>
      <c r="R501" s="141">
        <f>Q501*H501</f>
        <v>0</v>
      </c>
      <c r="S501" s="141">
        <v>0</v>
      </c>
      <c r="T501" s="142">
        <f>S501*H501</f>
        <v>0</v>
      </c>
      <c r="AR501" s="143" t="s">
        <v>423</v>
      </c>
      <c r="AT501" s="143" t="s">
        <v>557</v>
      </c>
      <c r="AU501" s="143" t="s">
        <v>206</v>
      </c>
      <c r="AY501" s="18" t="s">
        <v>184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8" t="s">
        <v>76</v>
      </c>
      <c r="BK501" s="144">
        <f>ROUND(I501*H501,2)</f>
        <v>0</v>
      </c>
      <c r="BL501" s="18" t="s">
        <v>303</v>
      </c>
      <c r="BM501" s="143" t="s">
        <v>2986</v>
      </c>
    </row>
    <row r="502" spans="2:65" s="1" customFormat="1" ht="19.5">
      <c r="B502" s="33"/>
      <c r="D502" s="145" t="s">
        <v>193</v>
      </c>
      <c r="F502" s="146" t="s">
        <v>2987</v>
      </c>
      <c r="I502" s="147"/>
      <c r="L502" s="33"/>
      <c r="M502" s="148"/>
      <c r="T502" s="54"/>
      <c r="AT502" s="18" t="s">
        <v>193</v>
      </c>
      <c r="AU502" s="18" t="s">
        <v>206</v>
      </c>
    </row>
    <row r="503" spans="2:65" s="12" customFormat="1">
      <c r="B503" s="151"/>
      <c r="D503" s="145" t="s">
        <v>197</v>
      </c>
      <c r="E503" s="152" t="s">
        <v>19</v>
      </c>
      <c r="F503" s="153" t="s">
        <v>78</v>
      </c>
      <c r="H503" s="154">
        <v>2</v>
      </c>
      <c r="I503" s="155"/>
      <c r="L503" s="151"/>
      <c r="M503" s="156"/>
      <c r="T503" s="157"/>
      <c r="AT503" s="152" t="s">
        <v>197</v>
      </c>
      <c r="AU503" s="152" t="s">
        <v>206</v>
      </c>
      <c r="AV503" s="12" t="s">
        <v>78</v>
      </c>
      <c r="AW503" s="12" t="s">
        <v>31</v>
      </c>
      <c r="AX503" s="12" t="s">
        <v>76</v>
      </c>
      <c r="AY503" s="152" t="s">
        <v>184</v>
      </c>
    </row>
    <row r="504" spans="2:65" s="11" customFormat="1" ht="25.9" customHeight="1">
      <c r="B504" s="120"/>
      <c r="D504" s="121" t="s">
        <v>68</v>
      </c>
      <c r="E504" s="122" t="s">
        <v>557</v>
      </c>
      <c r="F504" s="122" t="s">
        <v>1232</v>
      </c>
      <c r="I504" s="123"/>
      <c r="J504" s="124">
        <f>BK504</f>
        <v>0</v>
      </c>
      <c r="L504" s="120"/>
      <c r="M504" s="125"/>
      <c r="P504" s="126">
        <f>P505</f>
        <v>0</v>
      </c>
      <c r="R504" s="126">
        <f>R505</f>
        <v>36.005180000000003</v>
      </c>
      <c r="T504" s="127">
        <f>T505</f>
        <v>0</v>
      </c>
      <c r="AR504" s="121" t="s">
        <v>206</v>
      </c>
      <c r="AT504" s="128" t="s">
        <v>68</v>
      </c>
      <c r="AU504" s="128" t="s">
        <v>69</v>
      </c>
      <c r="AY504" s="121" t="s">
        <v>184</v>
      </c>
      <c r="BK504" s="129">
        <f>BK505</f>
        <v>0</v>
      </c>
    </row>
    <row r="505" spans="2:65" s="11" customFormat="1" ht="22.9" customHeight="1">
      <c r="B505" s="120"/>
      <c r="D505" s="121" t="s">
        <v>68</v>
      </c>
      <c r="E505" s="130" t="s">
        <v>2988</v>
      </c>
      <c r="F505" s="130" t="s">
        <v>2989</v>
      </c>
      <c r="I505" s="123"/>
      <c r="J505" s="131">
        <f>BK505</f>
        <v>0</v>
      </c>
      <c r="L505" s="120"/>
      <c r="M505" s="125"/>
      <c r="P505" s="126">
        <f>SUM(P506:P536)</f>
        <v>0</v>
      </c>
      <c r="R505" s="126">
        <f>SUM(R506:R536)</f>
        <v>36.005180000000003</v>
      </c>
      <c r="T505" s="127">
        <f>SUM(T506:T536)</f>
        <v>0</v>
      </c>
      <c r="AR505" s="121" t="s">
        <v>206</v>
      </c>
      <c r="AT505" s="128" t="s">
        <v>68</v>
      </c>
      <c r="AU505" s="128" t="s">
        <v>76</v>
      </c>
      <c r="AY505" s="121" t="s">
        <v>184</v>
      </c>
      <c r="BK505" s="129">
        <f>SUM(BK506:BK536)</f>
        <v>0</v>
      </c>
    </row>
    <row r="506" spans="2:65" s="1" customFormat="1" ht="21.75" customHeight="1">
      <c r="B506" s="33"/>
      <c r="C506" s="132" t="s">
        <v>1149</v>
      </c>
      <c r="D506" s="132" t="s">
        <v>186</v>
      </c>
      <c r="E506" s="133" t="s">
        <v>2990</v>
      </c>
      <c r="F506" s="134" t="s">
        <v>2991</v>
      </c>
      <c r="G506" s="135" t="s">
        <v>2992</v>
      </c>
      <c r="H506" s="136">
        <v>0.2</v>
      </c>
      <c r="I506" s="137"/>
      <c r="J506" s="138">
        <f>ROUND(I506*H506,2)</f>
        <v>0</v>
      </c>
      <c r="K506" s="134" t="s">
        <v>190</v>
      </c>
      <c r="L506" s="33"/>
      <c r="M506" s="139" t="s">
        <v>19</v>
      </c>
      <c r="N506" s="140" t="s">
        <v>40</v>
      </c>
      <c r="P506" s="141">
        <f>O506*H506</f>
        <v>0</v>
      </c>
      <c r="Q506" s="141">
        <v>9.9000000000000008E-3</v>
      </c>
      <c r="R506" s="141">
        <f>Q506*H506</f>
        <v>1.9800000000000004E-3</v>
      </c>
      <c r="S506" s="141">
        <v>0</v>
      </c>
      <c r="T506" s="142">
        <f>S506*H506</f>
        <v>0</v>
      </c>
      <c r="AR506" s="143" t="s">
        <v>661</v>
      </c>
      <c r="AT506" s="143" t="s">
        <v>186</v>
      </c>
      <c r="AU506" s="143" t="s">
        <v>78</v>
      </c>
      <c r="AY506" s="18" t="s">
        <v>184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8" t="s">
        <v>76</v>
      </c>
      <c r="BK506" s="144">
        <f>ROUND(I506*H506,2)</f>
        <v>0</v>
      </c>
      <c r="BL506" s="18" t="s">
        <v>661</v>
      </c>
      <c r="BM506" s="143" t="s">
        <v>2993</v>
      </c>
    </row>
    <row r="507" spans="2:65" s="1" customFormat="1">
      <c r="B507" s="33"/>
      <c r="D507" s="145" t="s">
        <v>193</v>
      </c>
      <c r="F507" s="146" t="s">
        <v>2994</v>
      </c>
      <c r="I507" s="147"/>
      <c r="L507" s="33"/>
      <c r="M507" s="148"/>
      <c r="T507" s="54"/>
      <c r="AT507" s="18" t="s">
        <v>193</v>
      </c>
      <c r="AU507" s="18" t="s">
        <v>78</v>
      </c>
    </row>
    <row r="508" spans="2:65" s="1" customFormat="1">
      <c r="B508" s="33"/>
      <c r="D508" s="149" t="s">
        <v>195</v>
      </c>
      <c r="F508" s="150" t="s">
        <v>2995</v>
      </c>
      <c r="I508" s="147"/>
      <c r="L508" s="33"/>
      <c r="M508" s="148"/>
      <c r="T508" s="54"/>
      <c r="AT508" s="18" t="s">
        <v>195</v>
      </c>
      <c r="AU508" s="18" t="s">
        <v>78</v>
      </c>
    </row>
    <row r="509" spans="2:65" s="12" customFormat="1">
      <c r="B509" s="151"/>
      <c r="D509" s="145" t="s">
        <v>197</v>
      </c>
      <c r="E509" s="152" t="s">
        <v>19</v>
      </c>
      <c r="F509" s="153" t="s">
        <v>2996</v>
      </c>
      <c r="H509" s="154">
        <v>0.2</v>
      </c>
      <c r="I509" s="155"/>
      <c r="L509" s="151"/>
      <c r="M509" s="156"/>
      <c r="T509" s="157"/>
      <c r="AT509" s="152" t="s">
        <v>197</v>
      </c>
      <c r="AU509" s="152" t="s">
        <v>78</v>
      </c>
      <c r="AV509" s="12" t="s">
        <v>78</v>
      </c>
      <c r="AW509" s="12" t="s">
        <v>31</v>
      </c>
      <c r="AX509" s="12" t="s">
        <v>76</v>
      </c>
      <c r="AY509" s="152" t="s">
        <v>184</v>
      </c>
    </row>
    <row r="510" spans="2:65" s="1" customFormat="1" ht="16.5" customHeight="1">
      <c r="B510" s="33"/>
      <c r="C510" s="171" t="s">
        <v>1153</v>
      </c>
      <c r="D510" s="171" t="s">
        <v>557</v>
      </c>
      <c r="E510" s="172" t="s">
        <v>2997</v>
      </c>
      <c r="F510" s="173" t="s">
        <v>2998</v>
      </c>
      <c r="G510" s="174" t="s">
        <v>328</v>
      </c>
      <c r="H510" s="175">
        <v>160</v>
      </c>
      <c r="I510" s="176"/>
      <c r="J510" s="177">
        <f>ROUND(I510*H510,2)</f>
        <v>0</v>
      </c>
      <c r="K510" s="173" t="s">
        <v>190</v>
      </c>
      <c r="L510" s="178"/>
      <c r="M510" s="179" t="s">
        <v>19</v>
      </c>
      <c r="N510" s="180" t="s">
        <v>40</v>
      </c>
      <c r="P510" s="141">
        <f>O510*H510</f>
        <v>0</v>
      </c>
      <c r="Q510" s="141">
        <v>2.0000000000000002E-5</v>
      </c>
      <c r="R510" s="141">
        <f>Q510*H510</f>
        <v>3.2000000000000002E-3</v>
      </c>
      <c r="S510" s="141">
        <v>0</v>
      </c>
      <c r="T510" s="142">
        <f>S510*H510</f>
        <v>0</v>
      </c>
      <c r="AR510" s="143" t="s">
        <v>238</v>
      </c>
      <c r="AT510" s="143" t="s">
        <v>557</v>
      </c>
      <c r="AU510" s="143" t="s">
        <v>78</v>
      </c>
      <c r="AY510" s="18" t="s">
        <v>184</v>
      </c>
      <c r="BE510" s="144">
        <f>IF(N510="základní",J510,0)</f>
        <v>0</v>
      </c>
      <c r="BF510" s="144">
        <f>IF(N510="snížená",J510,0)</f>
        <v>0</v>
      </c>
      <c r="BG510" s="144">
        <f>IF(N510="zákl. přenesená",J510,0)</f>
        <v>0</v>
      </c>
      <c r="BH510" s="144">
        <f>IF(N510="sníž. přenesená",J510,0)</f>
        <v>0</v>
      </c>
      <c r="BI510" s="144">
        <f>IF(N510="nulová",J510,0)</f>
        <v>0</v>
      </c>
      <c r="BJ510" s="18" t="s">
        <v>76</v>
      </c>
      <c r="BK510" s="144">
        <f>ROUND(I510*H510,2)</f>
        <v>0</v>
      </c>
      <c r="BL510" s="18" t="s">
        <v>191</v>
      </c>
      <c r="BM510" s="143" t="s">
        <v>2999</v>
      </c>
    </row>
    <row r="511" spans="2:65" s="1" customFormat="1">
      <c r="B511" s="33"/>
      <c r="D511" s="145" t="s">
        <v>193</v>
      </c>
      <c r="F511" s="146" t="s">
        <v>2998</v>
      </c>
      <c r="I511" s="147"/>
      <c r="L511" s="33"/>
      <c r="M511" s="148"/>
      <c r="T511" s="54"/>
      <c r="AT511" s="18" t="s">
        <v>193</v>
      </c>
      <c r="AU511" s="18" t="s">
        <v>78</v>
      </c>
    </row>
    <row r="512" spans="2:65" s="1" customFormat="1" ht="19.5">
      <c r="B512" s="33"/>
      <c r="D512" s="145" t="s">
        <v>561</v>
      </c>
      <c r="F512" s="181" t="s">
        <v>3000</v>
      </c>
      <c r="I512" s="147"/>
      <c r="L512" s="33"/>
      <c r="M512" s="148"/>
      <c r="T512" s="54"/>
      <c r="AT512" s="18" t="s">
        <v>561</v>
      </c>
      <c r="AU512" s="18" t="s">
        <v>78</v>
      </c>
    </row>
    <row r="513" spans="2:65" s="12" customFormat="1">
      <c r="B513" s="151"/>
      <c r="D513" s="145" t="s">
        <v>197</v>
      </c>
      <c r="E513" s="152" t="s">
        <v>19</v>
      </c>
      <c r="F513" s="153" t="s">
        <v>1391</v>
      </c>
      <c r="H513" s="154">
        <v>160</v>
      </c>
      <c r="I513" s="155"/>
      <c r="L513" s="151"/>
      <c r="M513" s="156"/>
      <c r="T513" s="157"/>
      <c r="AT513" s="152" t="s">
        <v>197</v>
      </c>
      <c r="AU513" s="152" t="s">
        <v>78</v>
      </c>
      <c r="AV513" s="12" t="s">
        <v>78</v>
      </c>
      <c r="AW513" s="12" t="s">
        <v>31</v>
      </c>
      <c r="AX513" s="12" t="s">
        <v>76</v>
      </c>
      <c r="AY513" s="152" t="s">
        <v>184</v>
      </c>
    </row>
    <row r="514" spans="2:65" s="1" customFormat="1" ht="24.2" customHeight="1">
      <c r="B514" s="33"/>
      <c r="C514" s="132" t="s">
        <v>1157</v>
      </c>
      <c r="D514" s="132" t="s">
        <v>186</v>
      </c>
      <c r="E514" s="133" t="s">
        <v>3001</v>
      </c>
      <c r="F514" s="134" t="s">
        <v>3002</v>
      </c>
      <c r="G514" s="135" t="s">
        <v>328</v>
      </c>
      <c r="H514" s="136">
        <v>160</v>
      </c>
      <c r="I514" s="137"/>
      <c r="J514" s="138">
        <f>ROUND(I514*H514,2)</f>
        <v>0</v>
      </c>
      <c r="K514" s="134" t="s">
        <v>190</v>
      </c>
      <c r="L514" s="33"/>
      <c r="M514" s="139" t="s">
        <v>19</v>
      </c>
      <c r="N514" s="140" t="s">
        <v>40</v>
      </c>
      <c r="P514" s="141">
        <f>O514*H514</f>
        <v>0</v>
      </c>
      <c r="Q514" s="141">
        <v>0</v>
      </c>
      <c r="R514" s="141">
        <f>Q514*H514</f>
        <v>0</v>
      </c>
      <c r="S514" s="141">
        <v>0</v>
      </c>
      <c r="T514" s="142">
        <f>S514*H514</f>
        <v>0</v>
      </c>
      <c r="AR514" s="143" t="s">
        <v>661</v>
      </c>
      <c r="AT514" s="143" t="s">
        <v>186</v>
      </c>
      <c r="AU514" s="143" t="s">
        <v>78</v>
      </c>
      <c r="AY514" s="18" t="s">
        <v>184</v>
      </c>
      <c r="BE514" s="144">
        <f>IF(N514="základní",J514,0)</f>
        <v>0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8" t="s">
        <v>76</v>
      </c>
      <c r="BK514" s="144">
        <f>ROUND(I514*H514,2)</f>
        <v>0</v>
      </c>
      <c r="BL514" s="18" t="s">
        <v>661</v>
      </c>
      <c r="BM514" s="143" t="s">
        <v>3003</v>
      </c>
    </row>
    <row r="515" spans="2:65" s="1" customFormat="1" ht="39">
      <c r="B515" s="33"/>
      <c r="D515" s="145" t="s">
        <v>193</v>
      </c>
      <c r="F515" s="146" t="s">
        <v>3004</v>
      </c>
      <c r="I515" s="147"/>
      <c r="L515" s="33"/>
      <c r="M515" s="148"/>
      <c r="T515" s="54"/>
      <c r="AT515" s="18" t="s">
        <v>193</v>
      </c>
      <c r="AU515" s="18" t="s">
        <v>78</v>
      </c>
    </row>
    <row r="516" spans="2:65" s="1" customFormat="1">
      <c r="B516" s="33"/>
      <c r="D516" s="149" t="s">
        <v>195</v>
      </c>
      <c r="F516" s="150" t="s">
        <v>3005</v>
      </c>
      <c r="I516" s="147"/>
      <c r="L516" s="33"/>
      <c r="M516" s="148"/>
      <c r="T516" s="54"/>
      <c r="AT516" s="18" t="s">
        <v>195</v>
      </c>
      <c r="AU516" s="18" t="s">
        <v>78</v>
      </c>
    </row>
    <row r="517" spans="2:65" s="12" customFormat="1">
      <c r="B517" s="151"/>
      <c r="D517" s="145" t="s">
        <v>197</v>
      </c>
      <c r="E517" s="152" t="s">
        <v>19</v>
      </c>
      <c r="F517" s="153" t="s">
        <v>1391</v>
      </c>
      <c r="H517" s="154">
        <v>160</v>
      </c>
      <c r="I517" s="155"/>
      <c r="L517" s="151"/>
      <c r="M517" s="156"/>
      <c r="T517" s="157"/>
      <c r="AT517" s="152" t="s">
        <v>197</v>
      </c>
      <c r="AU517" s="152" t="s">
        <v>78</v>
      </c>
      <c r="AV517" s="12" t="s">
        <v>78</v>
      </c>
      <c r="AW517" s="12" t="s">
        <v>31</v>
      </c>
      <c r="AX517" s="12" t="s">
        <v>76</v>
      </c>
      <c r="AY517" s="152" t="s">
        <v>184</v>
      </c>
    </row>
    <row r="518" spans="2:65" s="1" customFormat="1" ht="24.2" customHeight="1">
      <c r="B518" s="33"/>
      <c r="C518" s="132" t="s">
        <v>1162</v>
      </c>
      <c r="D518" s="132" t="s">
        <v>186</v>
      </c>
      <c r="E518" s="133" t="s">
        <v>3006</v>
      </c>
      <c r="F518" s="134" t="s">
        <v>3007</v>
      </c>
      <c r="G518" s="135" t="s">
        <v>189</v>
      </c>
      <c r="H518" s="136">
        <v>24</v>
      </c>
      <c r="I518" s="137"/>
      <c r="J518" s="138">
        <f>ROUND(I518*H518,2)</f>
        <v>0</v>
      </c>
      <c r="K518" s="134" t="s">
        <v>190</v>
      </c>
      <c r="L518" s="33"/>
      <c r="M518" s="139" t="s">
        <v>19</v>
      </c>
      <c r="N518" s="140" t="s">
        <v>40</v>
      </c>
      <c r="P518" s="141">
        <f>O518*H518</f>
        <v>0</v>
      </c>
      <c r="Q518" s="141">
        <v>0</v>
      </c>
      <c r="R518" s="141">
        <f>Q518*H518</f>
        <v>0</v>
      </c>
      <c r="S518" s="141">
        <v>0</v>
      </c>
      <c r="T518" s="142">
        <f>S518*H518</f>
        <v>0</v>
      </c>
      <c r="AR518" s="143" t="s">
        <v>661</v>
      </c>
      <c r="AT518" s="143" t="s">
        <v>186</v>
      </c>
      <c r="AU518" s="143" t="s">
        <v>78</v>
      </c>
      <c r="AY518" s="18" t="s">
        <v>184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8" t="s">
        <v>76</v>
      </c>
      <c r="BK518" s="144">
        <f>ROUND(I518*H518,2)</f>
        <v>0</v>
      </c>
      <c r="BL518" s="18" t="s">
        <v>661</v>
      </c>
      <c r="BM518" s="143" t="s">
        <v>3008</v>
      </c>
    </row>
    <row r="519" spans="2:65" s="1" customFormat="1">
      <c r="B519" s="33"/>
      <c r="D519" s="145" t="s">
        <v>193</v>
      </c>
      <c r="F519" s="146" t="s">
        <v>3009</v>
      </c>
      <c r="I519" s="147"/>
      <c r="L519" s="33"/>
      <c r="M519" s="148"/>
      <c r="T519" s="54"/>
      <c r="AT519" s="18" t="s">
        <v>193</v>
      </c>
      <c r="AU519" s="18" t="s">
        <v>78</v>
      </c>
    </row>
    <row r="520" spans="2:65" s="1" customFormat="1">
      <c r="B520" s="33"/>
      <c r="D520" s="149" t="s">
        <v>195</v>
      </c>
      <c r="F520" s="150" t="s">
        <v>3010</v>
      </c>
      <c r="I520" s="147"/>
      <c r="L520" s="33"/>
      <c r="M520" s="148"/>
      <c r="T520" s="54"/>
      <c r="AT520" s="18" t="s">
        <v>195</v>
      </c>
      <c r="AU520" s="18" t="s">
        <v>78</v>
      </c>
    </row>
    <row r="521" spans="2:65" s="12" customFormat="1">
      <c r="B521" s="151"/>
      <c r="D521" s="145" t="s">
        <v>197</v>
      </c>
      <c r="E521" s="152" t="s">
        <v>19</v>
      </c>
      <c r="F521" s="153" t="s">
        <v>3011</v>
      </c>
      <c r="H521" s="154">
        <v>24</v>
      </c>
      <c r="I521" s="155"/>
      <c r="L521" s="151"/>
      <c r="M521" s="156"/>
      <c r="T521" s="157"/>
      <c r="AT521" s="152" t="s">
        <v>197</v>
      </c>
      <c r="AU521" s="152" t="s">
        <v>78</v>
      </c>
      <c r="AV521" s="12" t="s">
        <v>78</v>
      </c>
      <c r="AW521" s="12" t="s">
        <v>31</v>
      </c>
      <c r="AX521" s="12" t="s">
        <v>76</v>
      </c>
      <c r="AY521" s="152" t="s">
        <v>184</v>
      </c>
    </row>
    <row r="522" spans="2:65" s="1" customFormat="1" ht="24.2" customHeight="1">
      <c r="B522" s="33"/>
      <c r="C522" s="132" t="s">
        <v>1168</v>
      </c>
      <c r="D522" s="132" t="s">
        <v>186</v>
      </c>
      <c r="E522" s="133" t="s">
        <v>3012</v>
      </c>
      <c r="F522" s="134" t="s">
        <v>3013</v>
      </c>
      <c r="G522" s="135" t="s">
        <v>328</v>
      </c>
      <c r="H522" s="136">
        <v>160</v>
      </c>
      <c r="I522" s="137"/>
      <c r="J522" s="138">
        <f>ROUND(I522*H522,2)</f>
        <v>0</v>
      </c>
      <c r="K522" s="134" t="s">
        <v>190</v>
      </c>
      <c r="L522" s="33"/>
      <c r="M522" s="139" t="s">
        <v>19</v>
      </c>
      <c r="N522" s="140" t="s">
        <v>40</v>
      </c>
      <c r="P522" s="141">
        <f>O522*H522</f>
        <v>0</v>
      </c>
      <c r="Q522" s="141">
        <v>0</v>
      </c>
      <c r="R522" s="141">
        <f>Q522*H522</f>
        <v>0</v>
      </c>
      <c r="S522" s="141">
        <v>0</v>
      </c>
      <c r="T522" s="142">
        <f>S522*H522</f>
        <v>0</v>
      </c>
      <c r="AR522" s="143" t="s">
        <v>661</v>
      </c>
      <c r="AT522" s="143" t="s">
        <v>186</v>
      </c>
      <c r="AU522" s="143" t="s">
        <v>78</v>
      </c>
      <c r="AY522" s="18" t="s">
        <v>184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8" t="s">
        <v>76</v>
      </c>
      <c r="BK522" s="144">
        <f>ROUND(I522*H522,2)</f>
        <v>0</v>
      </c>
      <c r="BL522" s="18" t="s">
        <v>661</v>
      </c>
      <c r="BM522" s="143" t="s">
        <v>3014</v>
      </c>
    </row>
    <row r="523" spans="2:65" s="1" customFormat="1" ht="39">
      <c r="B523" s="33"/>
      <c r="D523" s="145" t="s">
        <v>193</v>
      </c>
      <c r="F523" s="146" t="s">
        <v>3015</v>
      </c>
      <c r="I523" s="147"/>
      <c r="L523" s="33"/>
      <c r="M523" s="148"/>
      <c r="T523" s="54"/>
      <c r="AT523" s="18" t="s">
        <v>193</v>
      </c>
      <c r="AU523" s="18" t="s">
        <v>78</v>
      </c>
    </row>
    <row r="524" spans="2:65" s="1" customFormat="1">
      <c r="B524" s="33"/>
      <c r="D524" s="149" t="s">
        <v>195</v>
      </c>
      <c r="F524" s="150" t="s">
        <v>3016</v>
      </c>
      <c r="I524" s="147"/>
      <c r="L524" s="33"/>
      <c r="M524" s="148"/>
      <c r="T524" s="54"/>
      <c r="AT524" s="18" t="s">
        <v>195</v>
      </c>
      <c r="AU524" s="18" t="s">
        <v>78</v>
      </c>
    </row>
    <row r="525" spans="2:65" s="12" customFormat="1">
      <c r="B525" s="151"/>
      <c r="D525" s="145" t="s">
        <v>197</v>
      </c>
      <c r="E525" s="152" t="s">
        <v>19</v>
      </c>
      <c r="F525" s="153" t="s">
        <v>1391</v>
      </c>
      <c r="H525" s="154">
        <v>160</v>
      </c>
      <c r="I525" s="155"/>
      <c r="L525" s="151"/>
      <c r="M525" s="156"/>
      <c r="T525" s="157"/>
      <c r="AT525" s="152" t="s">
        <v>197</v>
      </c>
      <c r="AU525" s="152" t="s">
        <v>78</v>
      </c>
      <c r="AV525" s="12" t="s">
        <v>78</v>
      </c>
      <c r="AW525" s="12" t="s">
        <v>31</v>
      </c>
      <c r="AX525" s="12" t="s">
        <v>76</v>
      </c>
      <c r="AY525" s="152" t="s">
        <v>184</v>
      </c>
    </row>
    <row r="526" spans="2:65" s="1" customFormat="1" ht="24.2" customHeight="1">
      <c r="B526" s="33"/>
      <c r="C526" s="132" t="s">
        <v>1174</v>
      </c>
      <c r="D526" s="132" t="s">
        <v>186</v>
      </c>
      <c r="E526" s="133" t="s">
        <v>3017</v>
      </c>
      <c r="F526" s="134" t="s">
        <v>3018</v>
      </c>
      <c r="G526" s="135" t="s">
        <v>328</v>
      </c>
      <c r="H526" s="136">
        <v>160</v>
      </c>
      <c r="I526" s="137"/>
      <c r="J526" s="138">
        <f>ROUND(I526*H526,2)</f>
        <v>0</v>
      </c>
      <c r="K526" s="134" t="s">
        <v>190</v>
      </c>
      <c r="L526" s="33"/>
      <c r="M526" s="139" t="s">
        <v>19</v>
      </c>
      <c r="N526" s="140" t="s">
        <v>40</v>
      </c>
      <c r="P526" s="141">
        <f>O526*H526</f>
        <v>0</v>
      </c>
      <c r="Q526" s="141">
        <v>0</v>
      </c>
      <c r="R526" s="141">
        <f>Q526*H526</f>
        <v>0</v>
      </c>
      <c r="S526" s="141">
        <v>0</v>
      </c>
      <c r="T526" s="142">
        <f>S526*H526</f>
        <v>0</v>
      </c>
      <c r="AR526" s="143" t="s">
        <v>661</v>
      </c>
      <c r="AT526" s="143" t="s">
        <v>186</v>
      </c>
      <c r="AU526" s="143" t="s">
        <v>78</v>
      </c>
      <c r="AY526" s="18" t="s">
        <v>184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8" t="s">
        <v>76</v>
      </c>
      <c r="BK526" s="144">
        <f>ROUND(I526*H526,2)</f>
        <v>0</v>
      </c>
      <c r="BL526" s="18" t="s">
        <v>661</v>
      </c>
      <c r="BM526" s="143" t="s">
        <v>3019</v>
      </c>
    </row>
    <row r="527" spans="2:65" s="1" customFormat="1" ht="19.5">
      <c r="B527" s="33"/>
      <c r="D527" s="145" t="s">
        <v>193</v>
      </c>
      <c r="F527" s="146" t="s">
        <v>3020</v>
      </c>
      <c r="I527" s="147"/>
      <c r="L527" s="33"/>
      <c r="M527" s="148"/>
      <c r="T527" s="54"/>
      <c r="AT527" s="18" t="s">
        <v>193</v>
      </c>
      <c r="AU527" s="18" t="s">
        <v>78</v>
      </c>
    </row>
    <row r="528" spans="2:65" s="1" customFormat="1">
      <c r="B528" s="33"/>
      <c r="D528" s="149" t="s">
        <v>195</v>
      </c>
      <c r="F528" s="150" t="s">
        <v>3021</v>
      </c>
      <c r="I528" s="147"/>
      <c r="L528" s="33"/>
      <c r="M528" s="148"/>
      <c r="T528" s="54"/>
      <c r="AT528" s="18" t="s">
        <v>195</v>
      </c>
      <c r="AU528" s="18" t="s">
        <v>78</v>
      </c>
    </row>
    <row r="529" spans="2:65" s="12" customFormat="1">
      <c r="B529" s="151"/>
      <c r="D529" s="145" t="s">
        <v>197</v>
      </c>
      <c r="E529" s="152" t="s">
        <v>19</v>
      </c>
      <c r="F529" s="153" t="s">
        <v>1391</v>
      </c>
      <c r="H529" s="154">
        <v>160</v>
      </c>
      <c r="I529" s="155"/>
      <c r="L529" s="151"/>
      <c r="M529" s="156"/>
      <c r="T529" s="157"/>
      <c r="AT529" s="152" t="s">
        <v>197</v>
      </c>
      <c r="AU529" s="152" t="s">
        <v>78</v>
      </c>
      <c r="AV529" s="12" t="s">
        <v>78</v>
      </c>
      <c r="AW529" s="12" t="s">
        <v>31</v>
      </c>
      <c r="AX529" s="12" t="s">
        <v>76</v>
      </c>
      <c r="AY529" s="152" t="s">
        <v>184</v>
      </c>
    </row>
    <row r="530" spans="2:65" s="1" customFormat="1" ht="16.5" customHeight="1">
      <c r="B530" s="33"/>
      <c r="C530" s="171" t="s">
        <v>1181</v>
      </c>
      <c r="D530" s="171" t="s">
        <v>557</v>
      </c>
      <c r="E530" s="172" t="s">
        <v>2005</v>
      </c>
      <c r="F530" s="173" t="s">
        <v>2006</v>
      </c>
      <c r="G530" s="174" t="s">
        <v>313</v>
      </c>
      <c r="H530" s="175">
        <v>36</v>
      </c>
      <c r="I530" s="176"/>
      <c r="J530" s="177">
        <f>ROUND(I530*H530,2)</f>
        <v>0</v>
      </c>
      <c r="K530" s="173" t="s">
        <v>190</v>
      </c>
      <c r="L530" s="178"/>
      <c r="M530" s="179" t="s">
        <v>19</v>
      </c>
      <c r="N530" s="180" t="s">
        <v>40</v>
      </c>
      <c r="P530" s="141">
        <f>O530*H530</f>
        <v>0</v>
      </c>
      <c r="Q530" s="141">
        <v>1</v>
      </c>
      <c r="R530" s="141">
        <f>Q530*H530</f>
        <v>36</v>
      </c>
      <c r="S530" s="141">
        <v>0</v>
      </c>
      <c r="T530" s="142">
        <f>S530*H530</f>
        <v>0</v>
      </c>
      <c r="AR530" s="143" t="s">
        <v>238</v>
      </c>
      <c r="AT530" s="143" t="s">
        <v>557</v>
      </c>
      <c r="AU530" s="143" t="s">
        <v>78</v>
      </c>
      <c r="AY530" s="18" t="s">
        <v>184</v>
      </c>
      <c r="BE530" s="144">
        <f>IF(N530="základní",J530,0)</f>
        <v>0</v>
      </c>
      <c r="BF530" s="144">
        <f>IF(N530="snížená",J530,0)</f>
        <v>0</v>
      </c>
      <c r="BG530" s="144">
        <f>IF(N530="zákl. přenesená",J530,0)</f>
        <v>0</v>
      </c>
      <c r="BH530" s="144">
        <f>IF(N530="sníž. přenesená",J530,0)</f>
        <v>0</v>
      </c>
      <c r="BI530" s="144">
        <f>IF(N530="nulová",J530,0)</f>
        <v>0</v>
      </c>
      <c r="BJ530" s="18" t="s">
        <v>76</v>
      </c>
      <c r="BK530" s="144">
        <f>ROUND(I530*H530,2)</f>
        <v>0</v>
      </c>
      <c r="BL530" s="18" t="s">
        <v>191</v>
      </c>
      <c r="BM530" s="143" t="s">
        <v>3022</v>
      </c>
    </row>
    <row r="531" spans="2:65" s="1" customFormat="1">
      <c r="B531" s="33"/>
      <c r="D531" s="145" t="s">
        <v>193</v>
      </c>
      <c r="F531" s="146" t="s">
        <v>2006</v>
      </c>
      <c r="I531" s="147"/>
      <c r="L531" s="33"/>
      <c r="M531" s="148"/>
      <c r="T531" s="54"/>
      <c r="AT531" s="18" t="s">
        <v>193</v>
      </c>
      <c r="AU531" s="18" t="s">
        <v>78</v>
      </c>
    </row>
    <row r="532" spans="2:65" s="12" customFormat="1">
      <c r="B532" s="151"/>
      <c r="D532" s="145" t="s">
        <v>197</v>
      </c>
      <c r="E532" s="152" t="s">
        <v>19</v>
      </c>
      <c r="F532" s="153" t="s">
        <v>3023</v>
      </c>
      <c r="H532" s="154">
        <v>36</v>
      </c>
      <c r="I532" s="155"/>
      <c r="L532" s="151"/>
      <c r="M532" s="156"/>
      <c r="T532" s="157"/>
      <c r="AT532" s="152" t="s">
        <v>197</v>
      </c>
      <c r="AU532" s="152" t="s">
        <v>78</v>
      </c>
      <c r="AV532" s="12" t="s">
        <v>78</v>
      </c>
      <c r="AW532" s="12" t="s">
        <v>31</v>
      </c>
      <c r="AX532" s="12" t="s">
        <v>76</v>
      </c>
      <c r="AY532" s="152" t="s">
        <v>184</v>
      </c>
    </row>
    <row r="533" spans="2:65" s="1" customFormat="1" ht="24.2" customHeight="1">
      <c r="B533" s="33"/>
      <c r="C533" s="132" t="s">
        <v>1189</v>
      </c>
      <c r="D533" s="132" t="s">
        <v>186</v>
      </c>
      <c r="E533" s="133" t="s">
        <v>311</v>
      </c>
      <c r="F533" s="134" t="s">
        <v>312</v>
      </c>
      <c r="G533" s="135" t="s">
        <v>313</v>
      </c>
      <c r="H533" s="136">
        <v>36</v>
      </c>
      <c r="I533" s="137"/>
      <c r="J533" s="138">
        <f>ROUND(I533*H533,2)</f>
        <v>0</v>
      </c>
      <c r="K533" s="134" t="s">
        <v>190</v>
      </c>
      <c r="L533" s="33"/>
      <c r="M533" s="139" t="s">
        <v>19</v>
      </c>
      <c r="N533" s="140" t="s">
        <v>40</v>
      </c>
      <c r="P533" s="141">
        <f>O533*H533</f>
        <v>0</v>
      </c>
      <c r="Q533" s="141">
        <v>0</v>
      </c>
      <c r="R533" s="141">
        <f>Q533*H533</f>
        <v>0</v>
      </c>
      <c r="S533" s="141">
        <v>0</v>
      </c>
      <c r="T533" s="142">
        <f>S533*H533</f>
        <v>0</v>
      </c>
      <c r="AR533" s="143" t="s">
        <v>191</v>
      </c>
      <c r="AT533" s="143" t="s">
        <v>186</v>
      </c>
      <c r="AU533" s="143" t="s">
        <v>78</v>
      </c>
      <c r="AY533" s="18" t="s">
        <v>184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8" t="s">
        <v>76</v>
      </c>
      <c r="BK533" s="144">
        <f>ROUND(I533*H533,2)</f>
        <v>0</v>
      </c>
      <c r="BL533" s="18" t="s">
        <v>191</v>
      </c>
      <c r="BM533" s="143" t="s">
        <v>3024</v>
      </c>
    </row>
    <row r="534" spans="2:65" s="1" customFormat="1" ht="29.25">
      <c r="B534" s="33"/>
      <c r="D534" s="145" t="s">
        <v>193</v>
      </c>
      <c r="F534" s="146" t="s">
        <v>315</v>
      </c>
      <c r="I534" s="147"/>
      <c r="L534" s="33"/>
      <c r="M534" s="148"/>
      <c r="T534" s="54"/>
      <c r="AT534" s="18" t="s">
        <v>193</v>
      </c>
      <c r="AU534" s="18" t="s">
        <v>78</v>
      </c>
    </row>
    <row r="535" spans="2:65" s="1" customFormat="1">
      <c r="B535" s="33"/>
      <c r="D535" s="149" t="s">
        <v>195</v>
      </c>
      <c r="F535" s="150" t="s">
        <v>316</v>
      </c>
      <c r="I535" s="147"/>
      <c r="L535" s="33"/>
      <c r="M535" s="148"/>
      <c r="T535" s="54"/>
      <c r="AT535" s="18" t="s">
        <v>195</v>
      </c>
      <c r="AU535" s="18" t="s">
        <v>78</v>
      </c>
    </row>
    <row r="536" spans="2:65" s="12" customFormat="1">
      <c r="B536" s="151"/>
      <c r="D536" s="145" t="s">
        <v>197</v>
      </c>
      <c r="E536" s="152" t="s">
        <v>19</v>
      </c>
      <c r="F536" s="153" t="s">
        <v>3023</v>
      </c>
      <c r="H536" s="154">
        <v>36</v>
      </c>
      <c r="I536" s="155"/>
      <c r="L536" s="151"/>
      <c r="M536" s="189"/>
      <c r="N536" s="190"/>
      <c r="O536" s="190"/>
      <c r="P536" s="190"/>
      <c r="Q536" s="190"/>
      <c r="R536" s="190"/>
      <c r="S536" s="190"/>
      <c r="T536" s="191"/>
      <c r="AT536" s="152" t="s">
        <v>197</v>
      </c>
      <c r="AU536" s="152" t="s">
        <v>78</v>
      </c>
      <c r="AV536" s="12" t="s">
        <v>78</v>
      </c>
      <c r="AW536" s="12" t="s">
        <v>31</v>
      </c>
      <c r="AX536" s="12" t="s">
        <v>76</v>
      </c>
      <c r="AY536" s="152" t="s">
        <v>184</v>
      </c>
    </row>
    <row r="537" spans="2:65" s="1" customFormat="1" ht="6.95" customHeight="1">
      <c r="B537" s="42"/>
      <c r="C537" s="43"/>
      <c r="D537" s="43"/>
      <c r="E537" s="43"/>
      <c r="F537" s="43"/>
      <c r="G537" s="43"/>
      <c r="H537" s="43"/>
      <c r="I537" s="43"/>
      <c r="J537" s="43"/>
      <c r="K537" s="43"/>
      <c r="L537" s="33"/>
    </row>
  </sheetData>
  <sheetProtection algorithmName="SHA-512" hashValue="WjKvsxMQHThYn5pRXoWNYxzi6Mwa9z0w2ENZGsPDkxCF6h4//2y5wSSw4YFgy+wxJjnYgkPPczj9OpmimCiqAA==" saltValue="pGlLcSjpT25LFlMNAYlukjr/6Sef4rRk+3dtxhP6jlcgi3d0dU/fQR7WQlsB8+VX2RZXDmmgwKiOxJ5uiZh+hQ==" spinCount="100000" sheet="1" objects="1" scenarios="1" formatColumns="0" formatRows="0" autoFilter="0"/>
  <autoFilter ref="C95:K536" xr:uid="{00000000-0009-0000-0000-000006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5" r:id="rId1" xr:uid="{00000000-0004-0000-0600-000000000000}"/>
    <hyperlink ref="F109" r:id="rId2" xr:uid="{00000000-0004-0000-0600-000001000000}"/>
    <hyperlink ref="F113" r:id="rId3" xr:uid="{00000000-0004-0000-0600-000002000000}"/>
    <hyperlink ref="F117" r:id="rId4" xr:uid="{00000000-0004-0000-0600-000003000000}"/>
    <hyperlink ref="F121" r:id="rId5" xr:uid="{00000000-0004-0000-0600-000004000000}"/>
    <hyperlink ref="F126" r:id="rId6" xr:uid="{00000000-0004-0000-0600-000005000000}"/>
    <hyperlink ref="F129" r:id="rId7" xr:uid="{00000000-0004-0000-0600-000006000000}"/>
    <hyperlink ref="F133" r:id="rId8" xr:uid="{00000000-0004-0000-0600-000007000000}"/>
    <hyperlink ref="F138" r:id="rId9" xr:uid="{00000000-0004-0000-0600-000008000000}"/>
    <hyperlink ref="F142" r:id="rId10" xr:uid="{00000000-0004-0000-0600-000009000000}"/>
    <hyperlink ref="F151" r:id="rId11" xr:uid="{00000000-0004-0000-0600-00000A000000}"/>
    <hyperlink ref="F158" r:id="rId12" xr:uid="{00000000-0004-0000-0600-00000B000000}"/>
    <hyperlink ref="F163" r:id="rId13" xr:uid="{00000000-0004-0000-0600-00000C000000}"/>
    <hyperlink ref="F168" r:id="rId14" xr:uid="{00000000-0004-0000-0600-00000D000000}"/>
    <hyperlink ref="F175" r:id="rId15" xr:uid="{00000000-0004-0000-0600-00000E000000}"/>
    <hyperlink ref="F180" r:id="rId16" xr:uid="{00000000-0004-0000-0600-00000F000000}"/>
    <hyperlink ref="F187" r:id="rId17" xr:uid="{00000000-0004-0000-0600-000010000000}"/>
    <hyperlink ref="F192" r:id="rId18" xr:uid="{00000000-0004-0000-0600-000011000000}"/>
    <hyperlink ref="F197" r:id="rId19" xr:uid="{00000000-0004-0000-0600-000012000000}"/>
    <hyperlink ref="F202" r:id="rId20" xr:uid="{00000000-0004-0000-0600-000013000000}"/>
    <hyperlink ref="F218" r:id="rId21" xr:uid="{00000000-0004-0000-0600-000014000000}"/>
    <hyperlink ref="F224" r:id="rId22" xr:uid="{00000000-0004-0000-0600-000015000000}"/>
    <hyperlink ref="F237" r:id="rId23" xr:uid="{00000000-0004-0000-0600-000016000000}"/>
    <hyperlink ref="F241" r:id="rId24" xr:uid="{00000000-0004-0000-0600-000017000000}"/>
    <hyperlink ref="F245" r:id="rId25" xr:uid="{00000000-0004-0000-0600-000018000000}"/>
    <hyperlink ref="F249" r:id="rId26" xr:uid="{00000000-0004-0000-0600-000019000000}"/>
    <hyperlink ref="F253" r:id="rId27" xr:uid="{00000000-0004-0000-0600-00001A000000}"/>
    <hyperlink ref="F257" r:id="rId28" xr:uid="{00000000-0004-0000-0600-00001B000000}"/>
    <hyperlink ref="F261" r:id="rId29" xr:uid="{00000000-0004-0000-0600-00001C000000}"/>
    <hyperlink ref="F264" r:id="rId30" xr:uid="{00000000-0004-0000-0600-00001D000000}"/>
    <hyperlink ref="F316" r:id="rId31" xr:uid="{00000000-0004-0000-0600-00001E000000}"/>
    <hyperlink ref="F320" r:id="rId32" xr:uid="{00000000-0004-0000-0600-00001F000000}"/>
    <hyperlink ref="F324" r:id="rId33" xr:uid="{00000000-0004-0000-0600-000020000000}"/>
    <hyperlink ref="F328" r:id="rId34" xr:uid="{00000000-0004-0000-0600-000021000000}"/>
    <hyperlink ref="F332" r:id="rId35" xr:uid="{00000000-0004-0000-0600-000022000000}"/>
    <hyperlink ref="F336" r:id="rId36" xr:uid="{00000000-0004-0000-0600-000023000000}"/>
    <hyperlink ref="F339" r:id="rId37" xr:uid="{00000000-0004-0000-0600-000024000000}"/>
    <hyperlink ref="F343" r:id="rId38" xr:uid="{00000000-0004-0000-0600-000025000000}"/>
    <hyperlink ref="F346" r:id="rId39" xr:uid="{00000000-0004-0000-0600-000026000000}"/>
    <hyperlink ref="F349" r:id="rId40" xr:uid="{00000000-0004-0000-0600-000027000000}"/>
    <hyperlink ref="F356" r:id="rId41" xr:uid="{00000000-0004-0000-0600-000028000000}"/>
    <hyperlink ref="F363" r:id="rId42" xr:uid="{00000000-0004-0000-0600-000029000000}"/>
    <hyperlink ref="F393" r:id="rId43" xr:uid="{00000000-0004-0000-0600-00002A000000}"/>
    <hyperlink ref="F396" r:id="rId44" xr:uid="{00000000-0004-0000-0600-00002B000000}"/>
    <hyperlink ref="F399" r:id="rId45" xr:uid="{00000000-0004-0000-0600-00002C000000}"/>
    <hyperlink ref="F402" r:id="rId46" xr:uid="{00000000-0004-0000-0600-00002D000000}"/>
    <hyperlink ref="F414" r:id="rId47" xr:uid="{00000000-0004-0000-0600-00002E000000}"/>
    <hyperlink ref="F420" r:id="rId48" xr:uid="{00000000-0004-0000-0600-00002F000000}"/>
    <hyperlink ref="F427" r:id="rId49" xr:uid="{00000000-0004-0000-0600-000030000000}"/>
    <hyperlink ref="F431" r:id="rId50" xr:uid="{00000000-0004-0000-0600-000031000000}"/>
    <hyperlink ref="F465" r:id="rId51" xr:uid="{00000000-0004-0000-0600-000032000000}"/>
    <hyperlink ref="F496" r:id="rId52" xr:uid="{00000000-0004-0000-0600-000033000000}"/>
    <hyperlink ref="F508" r:id="rId53" xr:uid="{00000000-0004-0000-0600-000034000000}"/>
    <hyperlink ref="F516" r:id="rId54" xr:uid="{00000000-0004-0000-0600-000035000000}"/>
    <hyperlink ref="F520" r:id="rId55" xr:uid="{00000000-0004-0000-0600-000036000000}"/>
    <hyperlink ref="F524" r:id="rId56" xr:uid="{00000000-0004-0000-0600-000037000000}"/>
    <hyperlink ref="F528" r:id="rId57" xr:uid="{00000000-0004-0000-0600-000038000000}"/>
    <hyperlink ref="F535" r:id="rId58" xr:uid="{00000000-0004-0000-0600-00003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3025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ROUND(J88,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ROUND((SUM(BE88:BE150)),  2)</f>
        <v>0</v>
      </c>
      <c r="I35" s="94">
        <v>0.21</v>
      </c>
      <c r="J35" s="84">
        <f>ROUND(((SUM(BE88:BE150))*I35),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ROUND((SUM(BF88:BF150)),  2)</f>
        <v>0</v>
      </c>
      <c r="I36" s="94">
        <v>0.15</v>
      </c>
      <c r="J36" s="84">
        <f>ROUND(((SUM(BF88:BF150))*I36),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ROUND((SUM(BG88:BG150)),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ROUND((SUM(BH88:BH150)),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ROUND((SUM(BI88:BI150)),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D.2.2.a.7 - Strukturované rozvody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J88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1985</v>
      </c>
      <c r="E64" s="106"/>
      <c r="F64" s="106"/>
      <c r="G64" s="106"/>
      <c r="H64" s="106"/>
      <c r="I64" s="106"/>
      <c r="J64" s="107">
        <f>J89</f>
        <v>0</v>
      </c>
      <c r="L64" s="104"/>
    </row>
    <row r="65" spans="2:12" s="9" customFormat="1" ht="19.899999999999999" customHeight="1">
      <c r="B65" s="108"/>
      <c r="D65" s="109" t="s">
        <v>2459</v>
      </c>
      <c r="E65" s="110"/>
      <c r="F65" s="110"/>
      <c r="G65" s="110"/>
      <c r="H65" s="110"/>
      <c r="I65" s="110"/>
      <c r="J65" s="111">
        <f>J90</f>
        <v>0</v>
      </c>
      <c r="L65" s="108"/>
    </row>
    <row r="66" spans="2:12" s="9" customFormat="1" ht="19.899999999999999" customHeight="1">
      <c r="B66" s="108"/>
      <c r="D66" s="109" t="s">
        <v>3026</v>
      </c>
      <c r="E66" s="110"/>
      <c r="F66" s="110"/>
      <c r="G66" s="110"/>
      <c r="H66" s="110"/>
      <c r="I66" s="110"/>
      <c r="J66" s="111">
        <f>J94</f>
        <v>0</v>
      </c>
      <c r="L66" s="108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169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23" t="str">
        <f>E7</f>
        <v>Parkovací hala HZS JPO Havlíčkův Brod</v>
      </c>
      <c r="F76" s="324"/>
      <c r="G76" s="324"/>
      <c r="H76" s="324"/>
      <c r="L76" s="33"/>
    </row>
    <row r="77" spans="2:12" ht="12" customHeight="1">
      <c r="B77" s="21"/>
      <c r="C77" s="28" t="s">
        <v>132</v>
      </c>
      <c r="L77" s="21"/>
    </row>
    <row r="78" spans="2:12" s="1" customFormat="1" ht="16.5" customHeight="1">
      <c r="B78" s="33"/>
      <c r="E78" s="323" t="s">
        <v>133</v>
      </c>
      <c r="F78" s="322"/>
      <c r="G78" s="322"/>
      <c r="H78" s="322"/>
      <c r="L78" s="33"/>
    </row>
    <row r="79" spans="2:12" s="1" customFormat="1" ht="12" customHeight="1">
      <c r="B79" s="33"/>
      <c r="C79" s="28" t="s">
        <v>134</v>
      </c>
      <c r="L79" s="33"/>
    </row>
    <row r="80" spans="2:12" s="1" customFormat="1" ht="16.5" customHeight="1">
      <c r="B80" s="33"/>
      <c r="E80" s="318" t="str">
        <f>E11</f>
        <v>D.2.2.a.7 - Strukturované rozvody</v>
      </c>
      <c r="F80" s="322"/>
      <c r="G80" s="322"/>
      <c r="H80" s="322"/>
      <c r="L80" s="33"/>
    </row>
    <row r="81" spans="2:65" s="1" customFormat="1" ht="6.95" customHeight="1">
      <c r="B81" s="33"/>
      <c r="L81" s="33"/>
    </row>
    <row r="82" spans="2:65" s="1" customFormat="1" ht="12" customHeight="1">
      <c r="B82" s="33"/>
      <c r="C82" s="28" t="s">
        <v>21</v>
      </c>
      <c r="F82" s="26" t="str">
        <f>F14</f>
        <v xml:space="preserve"> </v>
      </c>
      <c r="I82" s="28" t="s">
        <v>23</v>
      </c>
      <c r="J82" s="50" t="str">
        <f>IF(J14="","",J14)</f>
        <v>11. 5. 2020</v>
      </c>
      <c r="L82" s="33"/>
    </row>
    <row r="83" spans="2:65" s="1" customFormat="1" ht="6.95" customHeight="1">
      <c r="B83" s="33"/>
      <c r="L83" s="33"/>
    </row>
    <row r="84" spans="2:65" s="1" customFormat="1" ht="15.2" customHeight="1">
      <c r="B84" s="33"/>
      <c r="C84" s="28" t="s">
        <v>25</v>
      </c>
      <c r="F84" s="26" t="str">
        <f>E17</f>
        <v xml:space="preserve"> </v>
      </c>
      <c r="I84" s="28" t="s">
        <v>30</v>
      </c>
      <c r="J84" s="31" t="str">
        <f>E23</f>
        <v xml:space="preserve"> </v>
      </c>
      <c r="L84" s="33"/>
    </row>
    <row r="85" spans="2:65" s="1" customFormat="1" ht="15.2" customHeight="1">
      <c r="B85" s="33"/>
      <c r="C85" s="28" t="s">
        <v>28</v>
      </c>
      <c r="F85" s="26" t="str">
        <f>IF(E20="","",E20)</f>
        <v>Vyplň údaj</v>
      </c>
      <c r="I85" s="28" t="s">
        <v>32</v>
      </c>
      <c r="J85" s="31" t="str">
        <f>E26</f>
        <v xml:space="preserve"> 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170</v>
      </c>
      <c r="D87" s="114" t="s">
        <v>54</v>
      </c>
      <c r="E87" s="114" t="s">
        <v>50</v>
      </c>
      <c r="F87" s="114" t="s">
        <v>51</v>
      </c>
      <c r="G87" s="114" t="s">
        <v>171</v>
      </c>
      <c r="H87" s="114" t="s">
        <v>172</v>
      </c>
      <c r="I87" s="114" t="s">
        <v>173</v>
      </c>
      <c r="J87" s="114" t="s">
        <v>138</v>
      </c>
      <c r="K87" s="115" t="s">
        <v>174</v>
      </c>
      <c r="L87" s="112"/>
      <c r="M87" s="57" t="s">
        <v>19</v>
      </c>
      <c r="N87" s="58" t="s">
        <v>39</v>
      </c>
      <c r="O87" s="58" t="s">
        <v>175</v>
      </c>
      <c r="P87" s="58" t="s">
        <v>176</v>
      </c>
      <c r="Q87" s="58" t="s">
        <v>177</v>
      </c>
      <c r="R87" s="58" t="s">
        <v>178</v>
      </c>
      <c r="S87" s="58" t="s">
        <v>179</v>
      </c>
      <c r="T87" s="59" t="s">
        <v>180</v>
      </c>
    </row>
    <row r="88" spans="2:65" s="1" customFormat="1" ht="22.9" customHeight="1">
      <c r="B88" s="33"/>
      <c r="C88" s="62" t="s">
        <v>181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6.68628E-2</v>
      </c>
      <c r="S88" s="51"/>
      <c r="T88" s="118">
        <f>T89</f>
        <v>0</v>
      </c>
      <c r="AT88" s="18" t="s">
        <v>68</v>
      </c>
      <c r="AU88" s="18" t="s">
        <v>139</v>
      </c>
      <c r="BK88" s="119">
        <f>BK89</f>
        <v>0</v>
      </c>
    </row>
    <row r="89" spans="2:65" s="11" customFormat="1" ht="25.9" customHeight="1">
      <c r="B89" s="120"/>
      <c r="D89" s="121" t="s">
        <v>68</v>
      </c>
      <c r="E89" s="122" t="s">
        <v>1244</v>
      </c>
      <c r="F89" s="122" t="s">
        <v>2042</v>
      </c>
      <c r="I89" s="123"/>
      <c r="J89" s="124">
        <f>BK89</f>
        <v>0</v>
      </c>
      <c r="L89" s="120"/>
      <c r="M89" s="125"/>
      <c r="P89" s="126">
        <f>P90+P94</f>
        <v>0</v>
      </c>
      <c r="R89" s="126">
        <f>R90+R94</f>
        <v>6.68628E-2</v>
      </c>
      <c r="T89" s="127">
        <f>T90+T94</f>
        <v>0</v>
      </c>
      <c r="AR89" s="121" t="s">
        <v>78</v>
      </c>
      <c r="AT89" s="128" t="s">
        <v>68</v>
      </c>
      <c r="AU89" s="128" t="s">
        <v>69</v>
      </c>
      <c r="AY89" s="121" t="s">
        <v>184</v>
      </c>
      <c r="BK89" s="129">
        <f>BK90+BK94</f>
        <v>0</v>
      </c>
    </row>
    <row r="90" spans="2:65" s="11" customFormat="1" ht="22.9" customHeight="1">
      <c r="B90" s="120"/>
      <c r="D90" s="121" t="s">
        <v>68</v>
      </c>
      <c r="E90" s="130" t="s">
        <v>2523</v>
      </c>
      <c r="F90" s="130" t="s">
        <v>2524</v>
      </c>
      <c r="I90" s="123"/>
      <c r="J90" s="131">
        <f>BK90</f>
        <v>0</v>
      </c>
      <c r="L90" s="120"/>
      <c r="M90" s="125"/>
      <c r="P90" s="126">
        <f>SUM(P91:P93)</f>
        <v>0</v>
      </c>
      <c r="R90" s="126">
        <f>SUM(R91:R93)</f>
        <v>0</v>
      </c>
      <c r="T90" s="127">
        <f>SUM(T91:T93)</f>
        <v>0</v>
      </c>
      <c r="AR90" s="121" t="s">
        <v>78</v>
      </c>
      <c r="AT90" s="128" t="s">
        <v>68</v>
      </c>
      <c r="AU90" s="128" t="s">
        <v>76</v>
      </c>
      <c r="AY90" s="121" t="s">
        <v>184</v>
      </c>
      <c r="BK90" s="129">
        <f>SUM(BK91:BK93)</f>
        <v>0</v>
      </c>
    </row>
    <row r="91" spans="2:65" s="1" customFormat="1" ht="16.5" customHeight="1">
      <c r="B91" s="33"/>
      <c r="C91" s="132" t="s">
        <v>76</v>
      </c>
      <c r="D91" s="132" t="s">
        <v>186</v>
      </c>
      <c r="E91" s="133" t="s">
        <v>3027</v>
      </c>
      <c r="F91" s="134" t="s">
        <v>3028</v>
      </c>
      <c r="G91" s="135" t="s">
        <v>2742</v>
      </c>
      <c r="H91" s="136">
        <v>1</v>
      </c>
      <c r="I91" s="137"/>
      <c r="J91" s="138">
        <f>ROUND(I91*H91,2)</f>
        <v>0</v>
      </c>
      <c r="K91" s="134" t="s">
        <v>19</v>
      </c>
      <c r="L91" s="33"/>
      <c r="M91" s="139" t="s">
        <v>19</v>
      </c>
      <c r="N91" s="140" t="s">
        <v>40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303</v>
      </c>
      <c r="AT91" s="143" t="s">
        <v>186</v>
      </c>
      <c r="AU91" s="143" t="s">
        <v>78</v>
      </c>
      <c r="AY91" s="18" t="s">
        <v>184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76</v>
      </c>
      <c r="BK91" s="144">
        <f>ROUND(I91*H91,2)</f>
        <v>0</v>
      </c>
      <c r="BL91" s="18" t="s">
        <v>303</v>
      </c>
      <c r="BM91" s="143" t="s">
        <v>3029</v>
      </c>
    </row>
    <row r="92" spans="2:65" s="1" customFormat="1" ht="19.5">
      <c r="B92" s="33"/>
      <c r="D92" s="145" t="s">
        <v>193</v>
      </c>
      <c r="F92" s="146" t="s">
        <v>3030</v>
      </c>
      <c r="I92" s="147"/>
      <c r="L92" s="33"/>
      <c r="M92" s="148"/>
      <c r="T92" s="54"/>
      <c r="AT92" s="18" t="s">
        <v>193</v>
      </c>
      <c r="AU92" s="18" t="s">
        <v>78</v>
      </c>
    </row>
    <row r="93" spans="2:65" s="12" customFormat="1">
      <c r="B93" s="151"/>
      <c r="D93" s="145" t="s">
        <v>197</v>
      </c>
      <c r="E93" s="152" t="s">
        <v>19</v>
      </c>
      <c r="F93" s="153" t="s">
        <v>76</v>
      </c>
      <c r="H93" s="154">
        <v>1</v>
      </c>
      <c r="I93" s="155"/>
      <c r="L93" s="151"/>
      <c r="M93" s="156"/>
      <c r="T93" s="157"/>
      <c r="AT93" s="152" t="s">
        <v>197</v>
      </c>
      <c r="AU93" s="152" t="s">
        <v>78</v>
      </c>
      <c r="AV93" s="12" t="s">
        <v>78</v>
      </c>
      <c r="AW93" s="12" t="s">
        <v>31</v>
      </c>
      <c r="AX93" s="12" t="s">
        <v>76</v>
      </c>
      <c r="AY93" s="152" t="s">
        <v>184</v>
      </c>
    </row>
    <row r="94" spans="2:65" s="11" customFormat="1" ht="22.9" customHeight="1">
      <c r="B94" s="120"/>
      <c r="D94" s="121" t="s">
        <v>68</v>
      </c>
      <c r="E94" s="130" t="s">
        <v>3031</v>
      </c>
      <c r="F94" s="130" t="s">
        <v>3032</v>
      </c>
      <c r="I94" s="123"/>
      <c r="J94" s="131">
        <f>BK94</f>
        <v>0</v>
      </c>
      <c r="L94" s="120"/>
      <c r="M94" s="125"/>
      <c r="P94" s="126">
        <f>SUM(P95:P150)</f>
        <v>0</v>
      </c>
      <c r="R94" s="126">
        <f>SUM(R95:R150)</f>
        <v>6.68628E-2</v>
      </c>
      <c r="T94" s="127">
        <f>SUM(T95:T150)</f>
        <v>0</v>
      </c>
      <c r="AR94" s="121" t="s">
        <v>78</v>
      </c>
      <c r="AT94" s="128" t="s">
        <v>68</v>
      </c>
      <c r="AU94" s="128" t="s">
        <v>76</v>
      </c>
      <c r="AY94" s="121" t="s">
        <v>184</v>
      </c>
      <c r="BK94" s="129">
        <f>SUM(BK95:BK150)</f>
        <v>0</v>
      </c>
    </row>
    <row r="95" spans="2:65" s="1" customFormat="1" ht="24.2" customHeight="1">
      <c r="B95" s="33"/>
      <c r="C95" s="132" t="s">
        <v>78</v>
      </c>
      <c r="D95" s="132" t="s">
        <v>186</v>
      </c>
      <c r="E95" s="133" t="s">
        <v>3033</v>
      </c>
      <c r="F95" s="134" t="s">
        <v>3034</v>
      </c>
      <c r="G95" s="135" t="s">
        <v>328</v>
      </c>
      <c r="H95" s="136">
        <v>28</v>
      </c>
      <c r="I95" s="137"/>
      <c r="J95" s="138">
        <f>ROUND(I95*H95,2)</f>
        <v>0</v>
      </c>
      <c r="K95" s="134" t="s">
        <v>190</v>
      </c>
      <c r="L95" s="33"/>
      <c r="M95" s="139" t="s">
        <v>19</v>
      </c>
      <c r="N95" s="140" t="s">
        <v>40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303</v>
      </c>
      <c r="AT95" s="143" t="s">
        <v>186</v>
      </c>
      <c r="AU95" s="143" t="s">
        <v>78</v>
      </c>
      <c r="AY95" s="18" t="s">
        <v>184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76</v>
      </c>
      <c r="BK95" s="144">
        <f>ROUND(I95*H95,2)</f>
        <v>0</v>
      </c>
      <c r="BL95" s="18" t="s">
        <v>303</v>
      </c>
      <c r="BM95" s="143" t="s">
        <v>3035</v>
      </c>
    </row>
    <row r="96" spans="2:65" s="1" customFormat="1" ht="19.5">
      <c r="B96" s="33"/>
      <c r="D96" s="145" t="s">
        <v>193</v>
      </c>
      <c r="F96" s="146" t="s">
        <v>3036</v>
      </c>
      <c r="I96" s="147"/>
      <c r="L96" s="33"/>
      <c r="M96" s="148"/>
      <c r="T96" s="54"/>
      <c r="AT96" s="18" t="s">
        <v>193</v>
      </c>
      <c r="AU96" s="18" t="s">
        <v>78</v>
      </c>
    </row>
    <row r="97" spans="2:65" s="1" customFormat="1">
      <c r="B97" s="33"/>
      <c r="D97" s="149" t="s">
        <v>195</v>
      </c>
      <c r="F97" s="150" t="s">
        <v>3037</v>
      </c>
      <c r="I97" s="147"/>
      <c r="L97" s="33"/>
      <c r="M97" s="148"/>
      <c r="T97" s="54"/>
      <c r="AT97" s="18" t="s">
        <v>195</v>
      </c>
      <c r="AU97" s="18" t="s">
        <v>78</v>
      </c>
    </row>
    <row r="98" spans="2:65" s="12" customFormat="1">
      <c r="B98" s="151"/>
      <c r="D98" s="145" t="s">
        <v>197</v>
      </c>
      <c r="E98" s="152" t="s">
        <v>19</v>
      </c>
      <c r="F98" s="153" t="s">
        <v>3038</v>
      </c>
      <c r="H98" s="154">
        <v>20</v>
      </c>
      <c r="I98" s="155"/>
      <c r="L98" s="151"/>
      <c r="M98" s="156"/>
      <c r="T98" s="157"/>
      <c r="AT98" s="152" t="s">
        <v>197</v>
      </c>
      <c r="AU98" s="152" t="s">
        <v>78</v>
      </c>
      <c r="AV98" s="12" t="s">
        <v>78</v>
      </c>
      <c r="AW98" s="12" t="s">
        <v>31</v>
      </c>
      <c r="AX98" s="12" t="s">
        <v>69</v>
      </c>
      <c r="AY98" s="152" t="s">
        <v>184</v>
      </c>
    </row>
    <row r="99" spans="2:65" s="12" customFormat="1">
      <c r="B99" s="151"/>
      <c r="D99" s="145" t="s">
        <v>197</v>
      </c>
      <c r="E99" s="152" t="s">
        <v>19</v>
      </c>
      <c r="F99" s="153" t="s">
        <v>3039</v>
      </c>
      <c r="H99" s="154">
        <v>8</v>
      </c>
      <c r="I99" s="155"/>
      <c r="L99" s="151"/>
      <c r="M99" s="156"/>
      <c r="T99" s="157"/>
      <c r="AT99" s="152" t="s">
        <v>197</v>
      </c>
      <c r="AU99" s="152" t="s">
        <v>78</v>
      </c>
      <c r="AV99" s="12" t="s">
        <v>78</v>
      </c>
      <c r="AW99" s="12" t="s">
        <v>31</v>
      </c>
      <c r="AX99" s="12" t="s">
        <v>69</v>
      </c>
      <c r="AY99" s="152" t="s">
        <v>184</v>
      </c>
    </row>
    <row r="100" spans="2:65" s="13" customFormat="1">
      <c r="B100" s="158"/>
      <c r="D100" s="145" t="s">
        <v>197</v>
      </c>
      <c r="E100" s="159" t="s">
        <v>19</v>
      </c>
      <c r="F100" s="160" t="s">
        <v>205</v>
      </c>
      <c r="H100" s="161">
        <v>28</v>
      </c>
      <c r="I100" s="162"/>
      <c r="L100" s="158"/>
      <c r="M100" s="163"/>
      <c r="T100" s="164"/>
      <c r="AT100" s="159" t="s">
        <v>197</v>
      </c>
      <c r="AU100" s="159" t="s">
        <v>78</v>
      </c>
      <c r="AV100" s="13" t="s">
        <v>191</v>
      </c>
      <c r="AW100" s="13" t="s">
        <v>31</v>
      </c>
      <c r="AX100" s="13" t="s">
        <v>76</v>
      </c>
      <c r="AY100" s="159" t="s">
        <v>184</v>
      </c>
    </row>
    <row r="101" spans="2:65" s="1" customFormat="1" ht="21.75" customHeight="1">
      <c r="B101" s="33"/>
      <c r="C101" s="171" t="s">
        <v>206</v>
      </c>
      <c r="D101" s="171" t="s">
        <v>557</v>
      </c>
      <c r="E101" s="172" t="s">
        <v>3040</v>
      </c>
      <c r="F101" s="173" t="s">
        <v>3041</v>
      </c>
      <c r="G101" s="174" t="s">
        <v>328</v>
      </c>
      <c r="H101" s="175">
        <v>9.24</v>
      </c>
      <c r="I101" s="176"/>
      <c r="J101" s="177">
        <f>ROUND(I101*H101,2)</f>
        <v>0</v>
      </c>
      <c r="K101" s="173" t="s">
        <v>190</v>
      </c>
      <c r="L101" s="178"/>
      <c r="M101" s="179" t="s">
        <v>19</v>
      </c>
      <c r="N101" s="180" t="s">
        <v>40</v>
      </c>
      <c r="P101" s="141">
        <f>O101*H101</f>
        <v>0</v>
      </c>
      <c r="Q101" s="141">
        <v>2.2000000000000001E-4</v>
      </c>
      <c r="R101" s="141">
        <f>Q101*H101</f>
        <v>2.0328E-3</v>
      </c>
      <c r="S101" s="141">
        <v>0</v>
      </c>
      <c r="T101" s="142">
        <f>S101*H101</f>
        <v>0</v>
      </c>
      <c r="AR101" s="143" t="s">
        <v>423</v>
      </c>
      <c r="AT101" s="143" t="s">
        <v>557</v>
      </c>
      <c r="AU101" s="143" t="s">
        <v>78</v>
      </c>
      <c r="AY101" s="18" t="s">
        <v>184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76</v>
      </c>
      <c r="BK101" s="144">
        <f>ROUND(I101*H101,2)</f>
        <v>0</v>
      </c>
      <c r="BL101" s="18" t="s">
        <v>303</v>
      </c>
      <c r="BM101" s="143" t="s">
        <v>3042</v>
      </c>
    </row>
    <row r="102" spans="2:65" s="1" customFormat="1">
      <c r="B102" s="33"/>
      <c r="D102" s="145" t="s">
        <v>193</v>
      </c>
      <c r="F102" s="146" t="s">
        <v>3041</v>
      </c>
      <c r="I102" s="147"/>
      <c r="L102" s="33"/>
      <c r="M102" s="148"/>
      <c r="T102" s="54"/>
      <c r="AT102" s="18" t="s">
        <v>193</v>
      </c>
      <c r="AU102" s="18" t="s">
        <v>78</v>
      </c>
    </row>
    <row r="103" spans="2:65" s="12" customFormat="1">
      <c r="B103" s="151"/>
      <c r="D103" s="145" t="s">
        <v>197</v>
      </c>
      <c r="E103" s="152" t="s">
        <v>19</v>
      </c>
      <c r="F103" s="153" t="s">
        <v>3043</v>
      </c>
      <c r="H103" s="154">
        <v>8.8000000000000007</v>
      </c>
      <c r="I103" s="155"/>
      <c r="L103" s="151"/>
      <c r="M103" s="156"/>
      <c r="T103" s="157"/>
      <c r="AT103" s="152" t="s">
        <v>197</v>
      </c>
      <c r="AU103" s="152" t="s">
        <v>78</v>
      </c>
      <c r="AV103" s="12" t="s">
        <v>78</v>
      </c>
      <c r="AW103" s="12" t="s">
        <v>31</v>
      </c>
      <c r="AX103" s="12" t="s">
        <v>76</v>
      </c>
      <c r="AY103" s="152" t="s">
        <v>184</v>
      </c>
    </row>
    <row r="104" spans="2:65" s="12" customFormat="1">
      <c r="B104" s="151"/>
      <c r="D104" s="145" t="s">
        <v>197</v>
      </c>
      <c r="F104" s="153" t="s">
        <v>3044</v>
      </c>
      <c r="H104" s="154">
        <v>9.24</v>
      </c>
      <c r="I104" s="155"/>
      <c r="L104" s="151"/>
      <c r="M104" s="156"/>
      <c r="T104" s="157"/>
      <c r="AT104" s="152" t="s">
        <v>197</v>
      </c>
      <c r="AU104" s="152" t="s">
        <v>78</v>
      </c>
      <c r="AV104" s="12" t="s">
        <v>78</v>
      </c>
      <c r="AW104" s="12" t="s">
        <v>4</v>
      </c>
      <c r="AX104" s="12" t="s">
        <v>76</v>
      </c>
      <c r="AY104" s="152" t="s">
        <v>184</v>
      </c>
    </row>
    <row r="105" spans="2:65" s="1" customFormat="1" ht="16.5" customHeight="1">
      <c r="B105" s="33"/>
      <c r="C105" s="171" t="s">
        <v>191</v>
      </c>
      <c r="D105" s="171" t="s">
        <v>557</v>
      </c>
      <c r="E105" s="172" t="s">
        <v>3045</v>
      </c>
      <c r="F105" s="173" t="s">
        <v>3046</v>
      </c>
      <c r="G105" s="174" t="s">
        <v>328</v>
      </c>
      <c r="H105" s="175">
        <v>21</v>
      </c>
      <c r="I105" s="176"/>
      <c r="J105" s="177">
        <f>ROUND(I105*H105,2)</f>
        <v>0</v>
      </c>
      <c r="K105" s="173" t="s">
        <v>190</v>
      </c>
      <c r="L105" s="178"/>
      <c r="M105" s="179" t="s">
        <v>19</v>
      </c>
      <c r="N105" s="180" t="s">
        <v>40</v>
      </c>
      <c r="P105" s="141">
        <f>O105*H105</f>
        <v>0</v>
      </c>
      <c r="Q105" s="141">
        <v>2.5000000000000001E-4</v>
      </c>
      <c r="R105" s="141">
        <f>Q105*H105</f>
        <v>5.2500000000000003E-3</v>
      </c>
      <c r="S105" s="141">
        <v>0</v>
      </c>
      <c r="T105" s="142">
        <f>S105*H105</f>
        <v>0</v>
      </c>
      <c r="AR105" s="143" t="s">
        <v>423</v>
      </c>
      <c r="AT105" s="143" t="s">
        <v>557</v>
      </c>
      <c r="AU105" s="143" t="s">
        <v>78</v>
      </c>
      <c r="AY105" s="18" t="s">
        <v>184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76</v>
      </c>
      <c r="BK105" s="144">
        <f>ROUND(I105*H105,2)</f>
        <v>0</v>
      </c>
      <c r="BL105" s="18" t="s">
        <v>303</v>
      </c>
      <c r="BM105" s="143" t="s">
        <v>3047</v>
      </c>
    </row>
    <row r="106" spans="2:65" s="1" customFormat="1">
      <c r="B106" s="33"/>
      <c r="D106" s="145" t="s">
        <v>193</v>
      </c>
      <c r="F106" s="146" t="s">
        <v>3046</v>
      </c>
      <c r="I106" s="147"/>
      <c r="L106" s="33"/>
      <c r="M106" s="148"/>
      <c r="T106" s="54"/>
      <c r="AT106" s="18" t="s">
        <v>193</v>
      </c>
      <c r="AU106" s="18" t="s">
        <v>78</v>
      </c>
    </row>
    <row r="107" spans="2:65" s="12" customFormat="1">
      <c r="B107" s="151"/>
      <c r="D107" s="145" t="s">
        <v>197</v>
      </c>
      <c r="E107" s="152" t="s">
        <v>19</v>
      </c>
      <c r="F107" s="153" t="s">
        <v>3038</v>
      </c>
      <c r="H107" s="154">
        <v>20</v>
      </c>
      <c r="I107" s="155"/>
      <c r="L107" s="151"/>
      <c r="M107" s="156"/>
      <c r="T107" s="157"/>
      <c r="AT107" s="152" t="s">
        <v>197</v>
      </c>
      <c r="AU107" s="152" t="s">
        <v>78</v>
      </c>
      <c r="AV107" s="12" t="s">
        <v>78</v>
      </c>
      <c r="AW107" s="12" t="s">
        <v>31</v>
      </c>
      <c r="AX107" s="12" t="s">
        <v>76</v>
      </c>
      <c r="AY107" s="152" t="s">
        <v>184</v>
      </c>
    </row>
    <row r="108" spans="2:65" s="12" customFormat="1">
      <c r="B108" s="151"/>
      <c r="D108" s="145" t="s">
        <v>197</v>
      </c>
      <c r="F108" s="153" t="s">
        <v>3048</v>
      </c>
      <c r="H108" s="154">
        <v>21</v>
      </c>
      <c r="I108" s="155"/>
      <c r="L108" s="151"/>
      <c r="M108" s="156"/>
      <c r="T108" s="157"/>
      <c r="AT108" s="152" t="s">
        <v>197</v>
      </c>
      <c r="AU108" s="152" t="s">
        <v>78</v>
      </c>
      <c r="AV108" s="12" t="s">
        <v>78</v>
      </c>
      <c r="AW108" s="12" t="s">
        <v>4</v>
      </c>
      <c r="AX108" s="12" t="s">
        <v>76</v>
      </c>
      <c r="AY108" s="152" t="s">
        <v>184</v>
      </c>
    </row>
    <row r="109" spans="2:65" s="1" customFormat="1" ht="24.2" customHeight="1">
      <c r="B109" s="33"/>
      <c r="C109" s="132" t="s">
        <v>218</v>
      </c>
      <c r="D109" s="132" t="s">
        <v>186</v>
      </c>
      <c r="E109" s="133" t="s">
        <v>3049</v>
      </c>
      <c r="F109" s="134" t="s">
        <v>3050</v>
      </c>
      <c r="G109" s="135" t="s">
        <v>328</v>
      </c>
      <c r="H109" s="136">
        <v>21</v>
      </c>
      <c r="I109" s="137"/>
      <c r="J109" s="138">
        <f>ROUND(I109*H109,2)</f>
        <v>0</v>
      </c>
      <c r="K109" s="134" t="s">
        <v>190</v>
      </c>
      <c r="L109" s="33"/>
      <c r="M109" s="139" t="s">
        <v>19</v>
      </c>
      <c r="N109" s="140" t="s">
        <v>40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303</v>
      </c>
      <c r="AT109" s="143" t="s">
        <v>186</v>
      </c>
      <c r="AU109" s="143" t="s">
        <v>78</v>
      </c>
      <c r="AY109" s="18" t="s">
        <v>184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76</v>
      </c>
      <c r="BK109" s="144">
        <f>ROUND(I109*H109,2)</f>
        <v>0</v>
      </c>
      <c r="BL109" s="18" t="s">
        <v>303</v>
      </c>
      <c r="BM109" s="143" t="s">
        <v>3051</v>
      </c>
    </row>
    <row r="110" spans="2:65" s="1" customFormat="1">
      <c r="B110" s="33"/>
      <c r="D110" s="145" t="s">
        <v>193</v>
      </c>
      <c r="F110" s="146" t="s">
        <v>3052</v>
      </c>
      <c r="I110" s="147"/>
      <c r="L110" s="33"/>
      <c r="M110" s="148"/>
      <c r="T110" s="54"/>
      <c r="AT110" s="18" t="s">
        <v>193</v>
      </c>
      <c r="AU110" s="18" t="s">
        <v>78</v>
      </c>
    </row>
    <row r="111" spans="2:65" s="1" customFormat="1">
      <c r="B111" s="33"/>
      <c r="D111" s="149" t="s">
        <v>195</v>
      </c>
      <c r="F111" s="150" t="s">
        <v>3053</v>
      </c>
      <c r="I111" s="147"/>
      <c r="L111" s="33"/>
      <c r="M111" s="148"/>
      <c r="T111" s="54"/>
      <c r="AT111" s="18" t="s">
        <v>195</v>
      </c>
      <c r="AU111" s="18" t="s">
        <v>78</v>
      </c>
    </row>
    <row r="112" spans="2:65" s="1" customFormat="1" ht="21.75" customHeight="1">
      <c r="B112" s="33"/>
      <c r="C112" s="132" t="s">
        <v>225</v>
      </c>
      <c r="D112" s="132" t="s">
        <v>186</v>
      </c>
      <c r="E112" s="133" t="s">
        <v>3054</v>
      </c>
      <c r="F112" s="134" t="s">
        <v>3055</v>
      </c>
      <c r="G112" s="135" t="s">
        <v>328</v>
      </c>
      <c r="H112" s="136">
        <v>96.4</v>
      </c>
      <c r="I112" s="137"/>
      <c r="J112" s="138">
        <f>ROUND(I112*H112,2)</f>
        <v>0</v>
      </c>
      <c r="K112" s="134" t="s">
        <v>190</v>
      </c>
      <c r="L112" s="33"/>
      <c r="M112" s="139" t="s">
        <v>19</v>
      </c>
      <c r="N112" s="140" t="s">
        <v>40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303</v>
      </c>
      <c r="AT112" s="143" t="s">
        <v>186</v>
      </c>
      <c r="AU112" s="143" t="s">
        <v>78</v>
      </c>
      <c r="AY112" s="18" t="s">
        <v>184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76</v>
      </c>
      <c r="BK112" s="144">
        <f>ROUND(I112*H112,2)</f>
        <v>0</v>
      </c>
      <c r="BL112" s="18" t="s">
        <v>303</v>
      </c>
      <c r="BM112" s="143" t="s">
        <v>3056</v>
      </c>
    </row>
    <row r="113" spans="2:65" s="1" customFormat="1">
      <c r="B113" s="33"/>
      <c r="D113" s="145" t="s">
        <v>193</v>
      </c>
      <c r="F113" s="146" t="s">
        <v>3057</v>
      </c>
      <c r="I113" s="147"/>
      <c r="L113" s="33"/>
      <c r="M113" s="148"/>
      <c r="T113" s="54"/>
      <c r="AT113" s="18" t="s">
        <v>193</v>
      </c>
      <c r="AU113" s="18" t="s">
        <v>78</v>
      </c>
    </row>
    <row r="114" spans="2:65" s="1" customFormat="1">
      <c r="B114" s="33"/>
      <c r="D114" s="149" t="s">
        <v>195</v>
      </c>
      <c r="F114" s="150" t="s">
        <v>3058</v>
      </c>
      <c r="I114" s="147"/>
      <c r="L114" s="33"/>
      <c r="M114" s="148"/>
      <c r="T114" s="54"/>
      <c r="AT114" s="18" t="s">
        <v>195</v>
      </c>
      <c r="AU114" s="18" t="s">
        <v>78</v>
      </c>
    </row>
    <row r="115" spans="2:65" s="12" customFormat="1">
      <c r="B115" s="151"/>
      <c r="D115" s="145" t="s">
        <v>197</v>
      </c>
      <c r="E115" s="152" t="s">
        <v>19</v>
      </c>
      <c r="F115" s="153" t="s">
        <v>3059</v>
      </c>
      <c r="H115" s="154">
        <v>82.4</v>
      </c>
      <c r="I115" s="155"/>
      <c r="L115" s="151"/>
      <c r="M115" s="156"/>
      <c r="T115" s="157"/>
      <c r="AT115" s="152" t="s">
        <v>197</v>
      </c>
      <c r="AU115" s="152" t="s">
        <v>78</v>
      </c>
      <c r="AV115" s="12" t="s">
        <v>78</v>
      </c>
      <c r="AW115" s="12" t="s">
        <v>31</v>
      </c>
      <c r="AX115" s="12" t="s">
        <v>69</v>
      </c>
      <c r="AY115" s="152" t="s">
        <v>184</v>
      </c>
    </row>
    <row r="116" spans="2:65" s="12" customFormat="1">
      <c r="B116" s="151"/>
      <c r="D116" s="145" t="s">
        <v>197</v>
      </c>
      <c r="E116" s="152" t="s">
        <v>19</v>
      </c>
      <c r="F116" s="153" t="s">
        <v>3060</v>
      </c>
      <c r="H116" s="154">
        <v>14</v>
      </c>
      <c r="I116" s="155"/>
      <c r="L116" s="151"/>
      <c r="M116" s="156"/>
      <c r="T116" s="157"/>
      <c r="AT116" s="152" t="s">
        <v>197</v>
      </c>
      <c r="AU116" s="152" t="s">
        <v>78</v>
      </c>
      <c r="AV116" s="12" t="s">
        <v>78</v>
      </c>
      <c r="AW116" s="12" t="s">
        <v>31</v>
      </c>
      <c r="AX116" s="12" t="s">
        <v>69</v>
      </c>
      <c r="AY116" s="152" t="s">
        <v>184</v>
      </c>
    </row>
    <row r="117" spans="2:65" s="13" customFormat="1">
      <c r="B117" s="158"/>
      <c r="D117" s="145" t="s">
        <v>197</v>
      </c>
      <c r="E117" s="159" t="s">
        <v>19</v>
      </c>
      <c r="F117" s="160" t="s">
        <v>205</v>
      </c>
      <c r="H117" s="161">
        <v>96.4</v>
      </c>
      <c r="I117" s="162"/>
      <c r="L117" s="158"/>
      <c r="M117" s="163"/>
      <c r="T117" s="164"/>
      <c r="AT117" s="159" t="s">
        <v>197</v>
      </c>
      <c r="AU117" s="159" t="s">
        <v>78</v>
      </c>
      <c r="AV117" s="13" t="s">
        <v>191</v>
      </c>
      <c r="AW117" s="13" t="s">
        <v>31</v>
      </c>
      <c r="AX117" s="13" t="s">
        <v>76</v>
      </c>
      <c r="AY117" s="159" t="s">
        <v>184</v>
      </c>
    </row>
    <row r="118" spans="2:65" s="1" customFormat="1" ht="16.5" customHeight="1">
      <c r="B118" s="33"/>
      <c r="C118" s="132" t="s">
        <v>232</v>
      </c>
      <c r="D118" s="132" t="s">
        <v>186</v>
      </c>
      <c r="E118" s="133" t="s">
        <v>3061</v>
      </c>
      <c r="F118" s="134" t="s">
        <v>3062</v>
      </c>
      <c r="G118" s="135" t="s">
        <v>509</v>
      </c>
      <c r="H118" s="136">
        <v>7</v>
      </c>
      <c r="I118" s="137"/>
      <c r="J118" s="138">
        <f>ROUND(I118*H118,2)</f>
        <v>0</v>
      </c>
      <c r="K118" s="134" t="s">
        <v>190</v>
      </c>
      <c r="L118" s="33"/>
      <c r="M118" s="139" t="s">
        <v>19</v>
      </c>
      <c r="N118" s="140" t="s">
        <v>40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303</v>
      </c>
      <c r="AT118" s="143" t="s">
        <v>186</v>
      </c>
      <c r="AU118" s="143" t="s">
        <v>78</v>
      </c>
      <c r="AY118" s="18" t="s">
        <v>184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76</v>
      </c>
      <c r="BK118" s="144">
        <f>ROUND(I118*H118,2)</f>
        <v>0</v>
      </c>
      <c r="BL118" s="18" t="s">
        <v>303</v>
      </c>
      <c r="BM118" s="143" t="s">
        <v>3063</v>
      </c>
    </row>
    <row r="119" spans="2:65" s="1" customFormat="1" ht="19.5">
      <c r="B119" s="33"/>
      <c r="D119" s="145" t="s">
        <v>193</v>
      </c>
      <c r="F119" s="146" t="s">
        <v>3064</v>
      </c>
      <c r="I119" s="147"/>
      <c r="L119" s="33"/>
      <c r="M119" s="148"/>
      <c r="T119" s="54"/>
      <c r="AT119" s="18" t="s">
        <v>193</v>
      </c>
      <c r="AU119" s="18" t="s">
        <v>78</v>
      </c>
    </row>
    <row r="120" spans="2:65" s="1" customFormat="1">
      <c r="B120" s="33"/>
      <c r="D120" s="149" t="s">
        <v>195</v>
      </c>
      <c r="F120" s="150" t="s">
        <v>3065</v>
      </c>
      <c r="I120" s="147"/>
      <c r="L120" s="33"/>
      <c r="M120" s="148"/>
      <c r="T120" s="54"/>
      <c r="AT120" s="18" t="s">
        <v>195</v>
      </c>
      <c r="AU120" s="18" t="s">
        <v>78</v>
      </c>
    </row>
    <row r="121" spans="2:65" s="12" customFormat="1">
      <c r="B121" s="151"/>
      <c r="D121" s="145" t="s">
        <v>197</v>
      </c>
      <c r="E121" s="152" t="s">
        <v>19</v>
      </c>
      <c r="F121" s="153" t="s">
        <v>3066</v>
      </c>
      <c r="H121" s="154">
        <v>3</v>
      </c>
      <c r="I121" s="155"/>
      <c r="L121" s="151"/>
      <c r="M121" s="156"/>
      <c r="T121" s="157"/>
      <c r="AT121" s="152" t="s">
        <v>197</v>
      </c>
      <c r="AU121" s="152" t="s">
        <v>78</v>
      </c>
      <c r="AV121" s="12" t="s">
        <v>78</v>
      </c>
      <c r="AW121" s="12" t="s">
        <v>31</v>
      </c>
      <c r="AX121" s="12" t="s">
        <v>69</v>
      </c>
      <c r="AY121" s="152" t="s">
        <v>184</v>
      </c>
    </row>
    <row r="122" spans="2:65" s="12" customFormat="1">
      <c r="B122" s="151"/>
      <c r="D122" s="145" t="s">
        <v>197</v>
      </c>
      <c r="E122" s="152" t="s">
        <v>19</v>
      </c>
      <c r="F122" s="153" t="s">
        <v>3067</v>
      </c>
      <c r="H122" s="154">
        <v>4</v>
      </c>
      <c r="I122" s="155"/>
      <c r="L122" s="151"/>
      <c r="M122" s="156"/>
      <c r="T122" s="157"/>
      <c r="AT122" s="152" t="s">
        <v>197</v>
      </c>
      <c r="AU122" s="152" t="s">
        <v>78</v>
      </c>
      <c r="AV122" s="12" t="s">
        <v>78</v>
      </c>
      <c r="AW122" s="12" t="s">
        <v>31</v>
      </c>
      <c r="AX122" s="12" t="s">
        <v>69</v>
      </c>
      <c r="AY122" s="152" t="s">
        <v>184</v>
      </c>
    </row>
    <row r="123" spans="2:65" s="13" customFormat="1">
      <c r="B123" s="158"/>
      <c r="D123" s="145" t="s">
        <v>197</v>
      </c>
      <c r="E123" s="159" t="s">
        <v>19</v>
      </c>
      <c r="F123" s="160" t="s">
        <v>205</v>
      </c>
      <c r="H123" s="161">
        <v>7</v>
      </c>
      <c r="I123" s="162"/>
      <c r="L123" s="158"/>
      <c r="M123" s="163"/>
      <c r="T123" s="164"/>
      <c r="AT123" s="159" t="s">
        <v>197</v>
      </c>
      <c r="AU123" s="159" t="s">
        <v>78</v>
      </c>
      <c r="AV123" s="13" t="s">
        <v>191</v>
      </c>
      <c r="AW123" s="13" t="s">
        <v>31</v>
      </c>
      <c r="AX123" s="13" t="s">
        <v>76</v>
      </c>
      <c r="AY123" s="159" t="s">
        <v>184</v>
      </c>
    </row>
    <row r="124" spans="2:65" s="1" customFormat="1" ht="24.2" customHeight="1">
      <c r="B124" s="33"/>
      <c r="C124" s="132" t="s">
        <v>238</v>
      </c>
      <c r="D124" s="132" t="s">
        <v>186</v>
      </c>
      <c r="E124" s="133" t="s">
        <v>3068</v>
      </c>
      <c r="F124" s="134" t="s">
        <v>3069</v>
      </c>
      <c r="G124" s="135" t="s">
        <v>509</v>
      </c>
      <c r="H124" s="136">
        <v>2</v>
      </c>
      <c r="I124" s="137"/>
      <c r="J124" s="138">
        <f>ROUND(I124*H124,2)</f>
        <v>0</v>
      </c>
      <c r="K124" s="134" t="s">
        <v>190</v>
      </c>
      <c r="L124" s="33"/>
      <c r="M124" s="139" t="s">
        <v>19</v>
      </c>
      <c r="N124" s="140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303</v>
      </c>
      <c r="AT124" s="143" t="s">
        <v>186</v>
      </c>
      <c r="AU124" s="143" t="s">
        <v>78</v>
      </c>
      <c r="AY124" s="18" t="s">
        <v>184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76</v>
      </c>
      <c r="BK124" s="144">
        <f>ROUND(I124*H124,2)</f>
        <v>0</v>
      </c>
      <c r="BL124" s="18" t="s">
        <v>303</v>
      </c>
      <c r="BM124" s="143" t="s">
        <v>3070</v>
      </c>
    </row>
    <row r="125" spans="2:65" s="1" customFormat="1" ht="19.5">
      <c r="B125" s="33"/>
      <c r="D125" s="145" t="s">
        <v>193</v>
      </c>
      <c r="F125" s="146" t="s">
        <v>3071</v>
      </c>
      <c r="I125" s="147"/>
      <c r="L125" s="33"/>
      <c r="M125" s="148"/>
      <c r="T125" s="54"/>
      <c r="AT125" s="18" t="s">
        <v>193</v>
      </c>
      <c r="AU125" s="18" t="s">
        <v>78</v>
      </c>
    </row>
    <row r="126" spans="2:65" s="1" customFormat="1">
      <c r="B126" s="33"/>
      <c r="D126" s="149" t="s">
        <v>195</v>
      </c>
      <c r="F126" s="150" t="s">
        <v>3072</v>
      </c>
      <c r="I126" s="147"/>
      <c r="L126" s="33"/>
      <c r="M126" s="148"/>
      <c r="T126" s="54"/>
      <c r="AT126" s="18" t="s">
        <v>195</v>
      </c>
      <c r="AU126" s="18" t="s">
        <v>78</v>
      </c>
    </row>
    <row r="127" spans="2:65" s="1" customFormat="1" ht="16.5" customHeight="1">
      <c r="B127" s="33"/>
      <c r="C127" s="132" t="s">
        <v>247</v>
      </c>
      <c r="D127" s="132" t="s">
        <v>186</v>
      </c>
      <c r="E127" s="133" t="s">
        <v>3073</v>
      </c>
      <c r="F127" s="134" t="s">
        <v>3074</v>
      </c>
      <c r="G127" s="135" t="s">
        <v>509</v>
      </c>
      <c r="H127" s="136">
        <v>1</v>
      </c>
      <c r="I127" s="137"/>
      <c r="J127" s="138">
        <f>ROUND(I127*H127,2)</f>
        <v>0</v>
      </c>
      <c r="K127" s="134" t="s">
        <v>190</v>
      </c>
      <c r="L127" s="33"/>
      <c r="M127" s="139" t="s">
        <v>19</v>
      </c>
      <c r="N127" s="140" t="s">
        <v>40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303</v>
      </c>
      <c r="AT127" s="143" t="s">
        <v>186</v>
      </c>
      <c r="AU127" s="143" t="s">
        <v>78</v>
      </c>
      <c r="AY127" s="18" t="s">
        <v>184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76</v>
      </c>
      <c r="BK127" s="144">
        <f>ROUND(I127*H127,2)</f>
        <v>0</v>
      </c>
      <c r="BL127" s="18" t="s">
        <v>303</v>
      </c>
      <c r="BM127" s="143" t="s">
        <v>3075</v>
      </c>
    </row>
    <row r="128" spans="2:65" s="1" customFormat="1" ht="19.5">
      <c r="B128" s="33"/>
      <c r="D128" s="145" t="s">
        <v>193</v>
      </c>
      <c r="F128" s="146" t="s">
        <v>3076</v>
      </c>
      <c r="I128" s="147"/>
      <c r="L128" s="33"/>
      <c r="M128" s="148"/>
      <c r="T128" s="54"/>
      <c r="AT128" s="18" t="s">
        <v>193</v>
      </c>
      <c r="AU128" s="18" t="s">
        <v>78</v>
      </c>
    </row>
    <row r="129" spans="2:65" s="1" customFormat="1">
      <c r="B129" s="33"/>
      <c r="D129" s="149" t="s">
        <v>195</v>
      </c>
      <c r="F129" s="150" t="s">
        <v>3077</v>
      </c>
      <c r="I129" s="147"/>
      <c r="L129" s="33"/>
      <c r="M129" s="148"/>
      <c r="T129" s="54"/>
      <c r="AT129" s="18" t="s">
        <v>195</v>
      </c>
      <c r="AU129" s="18" t="s">
        <v>78</v>
      </c>
    </row>
    <row r="130" spans="2:65" s="1" customFormat="1" ht="24.2" customHeight="1">
      <c r="B130" s="33"/>
      <c r="C130" s="171" t="s">
        <v>254</v>
      </c>
      <c r="D130" s="171" t="s">
        <v>557</v>
      </c>
      <c r="E130" s="172" t="s">
        <v>3078</v>
      </c>
      <c r="F130" s="173" t="s">
        <v>3079</v>
      </c>
      <c r="G130" s="174" t="s">
        <v>509</v>
      </c>
      <c r="H130" s="175">
        <v>1</v>
      </c>
      <c r="I130" s="176"/>
      <c r="J130" s="177">
        <f>ROUND(I130*H130,2)</f>
        <v>0</v>
      </c>
      <c r="K130" s="173" t="s">
        <v>190</v>
      </c>
      <c r="L130" s="178"/>
      <c r="M130" s="179" t="s">
        <v>19</v>
      </c>
      <c r="N130" s="180" t="s">
        <v>40</v>
      </c>
      <c r="P130" s="141">
        <f>O130*H130</f>
        <v>0</v>
      </c>
      <c r="Q130" s="141">
        <v>2.6099999999999999E-3</v>
      </c>
      <c r="R130" s="141">
        <f>Q130*H130</f>
        <v>2.6099999999999999E-3</v>
      </c>
      <c r="S130" s="141">
        <v>0</v>
      </c>
      <c r="T130" s="142">
        <f>S130*H130</f>
        <v>0</v>
      </c>
      <c r="AR130" s="143" t="s">
        <v>423</v>
      </c>
      <c r="AT130" s="143" t="s">
        <v>557</v>
      </c>
      <c r="AU130" s="143" t="s">
        <v>78</v>
      </c>
      <c r="AY130" s="18" t="s">
        <v>184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76</v>
      </c>
      <c r="BK130" s="144">
        <f>ROUND(I130*H130,2)</f>
        <v>0</v>
      </c>
      <c r="BL130" s="18" t="s">
        <v>303</v>
      </c>
      <c r="BM130" s="143" t="s">
        <v>3080</v>
      </c>
    </row>
    <row r="131" spans="2:65" s="1" customFormat="1" ht="19.5">
      <c r="B131" s="33"/>
      <c r="D131" s="145" t="s">
        <v>193</v>
      </c>
      <c r="F131" s="146" t="s">
        <v>3079</v>
      </c>
      <c r="I131" s="147"/>
      <c r="L131" s="33"/>
      <c r="M131" s="148"/>
      <c r="T131" s="54"/>
      <c r="AT131" s="18" t="s">
        <v>193</v>
      </c>
      <c r="AU131" s="18" t="s">
        <v>78</v>
      </c>
    </row>
    <row r="132" spans="2:65" s="1" customFormat="1" ht="16.5" customHeight="1">
      <c r="B132" s="33"/>
      <c r="C132" s="171" t="s">
        <v>264</v>
      </c>
      <c r="D132" s="171" t="s">
        <v>557</v>
      </c>
      <c r="E132" s="172" t="s">
        <v>3081</v>
      </c>
      <c r="F132" s="173" t="s">
        <v>3082</v>
      </c>
      <c r="G132" s="174" t="s">
        <v>328</v>
      </c>
      <c r="H132" s="175">
        <v>25.2</v>
      </c>
      <c r="I132" s="176"/>
      <c r="J132" s="177">
        <f>ROUND(I132*H132,2)</f>
        <v>0</v>
      </c>
      <c r="K132" s="173" t="s">
        <v>190</v>
      </c>
      <c r="L132" s="178"/>
      <c r="M132" s="179" t="s">
        <v>19</v>
      </c>
      <c r="N132" s="180" t="s">
        <v>40</v>
      </c>
      <c r="P132" s="141">
        <f>O132*H132</f>
        <v>0</v>
      </c>
      <c r="Q132" s="141">
        <v>2.2499999999999998E-3</v>
      </c>
      <c r="R132" s="141">
        <f>Q132*H132</f>
        <v>5.6699999999999993E-2</v>
      </c>
      <c r="S132" s="141">
        <v>0</v>
      </c>
      <c r="T132" s="142">
        <f>S132*H132</f>
        <v>0</v>
      </c>
      <c r="AR132" s="143" t="s">
        <v>423</v>
      </c>
      <c r="AT132" s="143" t="s">
        <v>557</v>
      </c>
      <c r="AU132" s="143" t="s">
        <v>78</v>
      </c>
      <c r="AY132" s="18" t="s">
        <v>184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76</v>
      </c>
      <c r="BK132" s="144">
        <f>ROUND(I132*H132,2)</f>
        <v>0</v>
      </c>
      <c r="BL132" s="18" t="s">
        <v>303</v>
      </c>
      <c r="BM132" s="143" t="s">
        <v>3083</v>
      </c>
    </row>
    <row r="133" spans="2:65" s="1" customFormat="1">
      <c r="B133" s="33"/>
      <c r="D133" s="145" t="s">
        <v>193</v>
      </c>
      <c r="F133" s="146" t="s">
        <v>3082</v>
      </c>
      <c r="I133" s="147"/>
      <c r="L133" s="33"/>
      <c r="M133" s="148"/>
      <c r="T133" s="54"/>
      <c r="AT133" s="18" t="s">
        <v>193</v>
      </c>
      <c r="AU133" s="18" t="s">
        <v>78</v>
      </c>
    </row>
    <row r="134" spans="2:65" s="12" customFormat="1">
      <c r="B134" s="151"/>
      <c r="D134" s="145" t="s">
        <v>197</v>
      </c>
      <c r="E134" s="152" t="s">
        <v>19</v>
      </c>
      <c r="F134" s="153" t="s">
        <v>3084</v>
      </c>
      <c r="H134" s="154">
        <v>21</v>
      </c>
      <c r="I134" s="155"/>
      <c r="L134" s="151"/>
      <c r="M134" s="156"/>
      <c r="T134" s="157"/>
      <c r="AT134" s="152" t="s">
        <v>197</v>
      </c>
      <c r="AU134" s="152" t="s">
        <v>78</v>
      </c>
      <c r="AV134" s="12" t="s">
        <v>78</v>
      </c>
      <c r="AW134" s="12" t="s">
        <v>31</v>
      </c>
      <c r="AX134" s="12" t="s">
        <v>76</v>
      </c>
      <c r="AY134" s="152" t="s">
        <v>184</v>
      </c>
    </row>
    <row r="135" spans="2:65" s="12" customFormat="1">
      <c r="B135" s="151"/>
      <c r="D135" s="145" t="s">
        <v>197</v>
      </c>
      <c r="F135" s="153" t="s">
        <v>3085</v>
      </c>
      <c r="H135" s="154">
        <v>25.2</v>
      </c>
      <c r="I135" s="155"/>
      <c r="L135" s="151"/>
      <c r="M135" s="156"/>
      <c r="T135" s="157"/>
      <c r="AT135" s="152" t="s">
        <v>197</v>
      </c>
      <c r="AU135" s="152" t="s">
        <v>78</v>
      </c>
      <c r="AV135" s="12" t="s">
        <v>78</v>
      </c>
      <c r="AW135" s="12" t="s">
        <v>4</v>
      </c>
      <c r="AX135" s="12" t="s">
        <v>76</v>
      </c>
      <c r="AY135" s="152" t="s">
        <v>184</v>
      </c>
    </row>
    <row r="136" spans="2:65" s="1" customFormat="1" ht="21.75" customHeight="1">
      <c r="B136" s="33"/>
      <c r="C136" s="171" t="s">
        <v>273</v>
      </c>
      <c r="D136" s="171" t="s">
        <v>557</v>
      </c>
      <c r="E136" s="172" t="s">
        <v>3086</v>
      </c>
      <c r="F136" s="173" t="s">
        <v>3087</v>
      </c>
      <c r="G136" s="174" t="s">
        <v>328</v>
      </c>
      <c r="H136" s="175">
        <v>115.68</v>
      </c>
      <c r="I136" s="176"/>
      <c r="J136" s="177">
        <f>ROUND(I136*H136,2)</f>
        <v>0</v>
      </c>
      <c r="K136" s="173" t="s">
        <v>19</v>
      </c>
      <c r="L136" s="178"/>
      <c r="M136" s="179" t="s">
        <v>19</v>
      </c>
      <c r="N136" s="18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423</v>
      </c>
      <c r="AT136" s="143" t="s">
        <v>557</v>
      </c>
      <c r="AU136" s="143" t="s">
        <v>78</v>
      </c>
      <c r="AY136" s="18" t="s">
        <v>184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76</v>
      </c>
      <c r="BK136" s="144">
        <f>ROUND(I136*H136,2)</f>
        <v>0</v>
      </c>
      <c r="BL136" s="18" t="s">
        <v>303</v>
      </c>
      <c r="BM136" s="143" t="s">
        <v>3088</v>
      </c>
    </row>
    <row r="137" spans="2:65" s="1" customFormat="1">
      <c r="B137" s="33"/>
      <c r="D137" s="145" t="s">
        <v>193</v>
      </c>
      <c r="F137" s="146" t="s">
        <v>3087</v>
      </c>
      <c r="I137" s="147"/>
      <c r="L137" s="33"/>
      <c r="M137" s="148"/>
      <c r="T137" s="54"/>
      <c r="AT137" s="18" t="s">
        <v>193</v>
      </c>
      <c r="AU137" s="18" t="s">
        <v>78</v>
      </c>
    </row>
    <row r="138" spans="2:65" s="12" customFormat="1">
      <c r="B138" s="151"/>
      <c r="D138" s="145" t="s">
        <v>197</v>
      </c>
      <c r="E138" s="152" t="s">
        <v>19</v>
      </c>
      <c r="F138" s="153" t="s">
        <v>3089</v>
      </c>
      <c r="H138" s="154">
        <v>115.68</v>
      </c>
      <c r="I138" s="155"/>
      <c r="L138" s="151"/>
      <c r="M138" s="156"/>
      <c r="T138" s="157"/>
      <c r="AT138" s="152" t="s">
        <v>197</v>
      </c>
      <c r="AU138" s="152" t="s">
        <v>78</v>
      </c>
      <c r="AV138" s="12" t="s">
        <v>78</v>
      </c>
      <c r="AW138" s="12" t="s">
        <v>31</v>
      </c>
      <c r="AX138" s="12" t="s">
        <v>76</v>
      </c>
      <c r="AY138" s="152" t="s">
        <v>184</v>
      </c>
    </row>
    <row r="139" spans="2:65" s="1" customFormat="1" ht="24.2" customHeight="1">
      <c r="B139" s="33"/>
      <c r="C139" s="171" t="s">
        <v>281</v>
      </c>
      <c r="D139" s="171" t="s">
        <v>557</v>
      </c>
      <c r="E139" s="172" t="s">
        <v>3090</v>
      </c>
      <c r="F139" s="173" t="s">
        <v>3091</v>
      </c>
      <c r="G139" s="174" t="s">
        <v>509</v>
      </c>
      <c r="H139" s="175">
        <v>3</v>
      </c>
      <c r="I139" s="176"/>
      <c r="J139" s="177">
        <f>ROUND(I139*H139,2)</f>
        <v>0</v>
      </c>
      <c r="K139" s="173" t="s">
        <v>19</v>
      </c>
      <c r="L139" s="178"/>
      <c r="M139" s="179" t="s">
        <v>19</v>
      </c>
      <c r="N139" s="180" t="s">
        <v>40</v>
      </c>
      <c r="P139" s="141">
        <f>O139*H139</f>
        <v>0</v>
      </c>
      <c r="Q139" s="141">
        <v>6.0000000000000002E-5</v>
      </c>
      <c r="R139" s="141">
        <f>Q139*H139</f>
        <v>1.8000000000000001E-4</v>
      </c>
      <c r="S139" s="141">
        <v>0</v>
      </c>
      <c r="T139" s="142">
        <f>S139*H139</f>
        <v>0</v>
      </c>
      <c r="AR139" s="143" t="s">
        <v>423</v>
      </c>
      <c r="AT139" s="143" t="s">
        <v>557</v>
      </c>
      <c r="AU139" s="143" t="s">
        <v>78</v>
      </c>
      <c r="AY139" s="18" t="s">
        <v>184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8" t="s">
        <v>76</v>
      </c>
      <c r="BK139" s="144">
        <f>ROUND(I139*H139,2)</f>
        <v>0</v>
      </c>
      <c r="BL139" s="18" t="s">
        <v>303</v>
      </c>
      <c r="BM139" s="143" t="s">
        <v>3092</v>
      </c>
    </row>
    <row r="140" spans="2:65" s="1" customFormat="1" ht="19.5">
      <c r="B140" s="33"/>
      <c r="D140" s="145" t="s">
        <v>193</v>
      </c>
      <c r="F140" s="146" t="s">
        <v>3091</v>
      </c>
      <c r="I140" s="147"/>
      <c r="L140" s="33"/>
      <c r="M140" s="148"/>
      <c r="T140" s="54"/>
      <c r="AT140" s="18" t="s">
        <v>193</v>
      </c>
      <c r="AU140" s="18" t="s">
        <v>78</v>
      </c>
    </row>
    <row r="141" spans="2:65" s="12" customFormat="1">
      <c r="B141" s="151"/>
      <c r="D141" s="145" t="s">
        <v>197</v>
      </c>
      <c r="E141" s="152" t="s">
        <v>19</v>
      </c>
      <c r="F141" s="153" t="s">
        <v>3093</v>
      </c>
      <c r="H141" s="154">
        <v>3</v>
      </c>
      <c r="I141" s="155"/>
      <c r="L141" s="151"/>
      <c r="M141" s="156"/>
      <c r="T141" s="157"/>
      <c r="AT141" s="152" t="s">
        <v>197</v>
      </c>
      <c r="AU141" s="152" t="s">
        <v>78</v>
      </c>
      <c r="AV141" s="12" t="s">
        <v>78</v>
      </c>
      <c r="AW141" s="12" t="s">
        <v>31</v>
      </c>
      <c r="AX141" s="12" t="s">
        <v>76</v>
      </c>
      <c r="AY141" s="152" t="s">
        <v>184</v>
      </c>
    </row>
    <row r="142" spans="2:65" s="1" customFormat="1" ht="44.25" customHeight="1">
      <c r="B142" s="33"/>
      <c r="C142" s="171" t="s">
        <v>289</v>
      </c>
      <c r="D142" s="171" t="s">
        <v>557</v>
      </c>
      <c r="E142" s="172" t="s">
        <v>3094</v>
      </c>
      <c r="F142" s="173" t="s">
        <v>3095</v>
      </c>
      <c r="G142" s="174" t="s">
        <v>509</v>
      </c>
      <c r="H142" s="175">
        <v>1</v>
      </c>
      <c r="I142" s="176"/>
      <c r="J142" s="177">
        <f>ROUND(I142*H142,2)</f>
        <v>0</v>
      </c>
      <c r="K142" s="173" t="s">
        <v>19</v>
      </c>
      <c r="L142" s="178"/>
      <c r="M142" s="179" t="s">
        <v>19</v>
      </c>
      <c r="N142" s="180" t="s">
        <v>40</v>
      </c>
      <c r="P142" s="141">
        <f>O142*H142</f>
        <v>0</v>
      </c>
      <c r="Q142" s="141">
        <v>9.0000000000000006E-5</v>
      </c>
      <c r="R142" s="141">
        <f>Q142*H142</f>
        <v>9.0000000000000006E-5</v>
      </c>
      <c r="S142" s="141">
        <v>0</v>
      </c>
      <c r="T142" s="142">
        <f>S142*H142</f>
        <v>0</v>
      </c>
      <c r="AR142" s="143" t="s">
        <v>423</v>
      </c>
      <c r="AT142" s="143" t="s">
        <v>557</v>
      </c>
      <c r="AU142" s="143" t="s">
        <v>78</v>
      </c>
      <c r="AY142" s="18" t="s">
        <v>184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76</v>
      </c>
      <c r="BK142" s="144">
        <f>ROUND(I142*H142,2)</f>
        <v>0</v>
      </c>
      <c r="BL142" s="18" t="s">
        <v>303</v>
      </c>
      <c r="BM142" s="143" t="s">
        <v>3096</v>
      </c>
    </row>
    <row r="143" spans="2:65" s="1" customFormat="1" ht="39">
      <c r="B143" s="33"/>
      <c r="D143" s="145" t="s">
        <v>193</v>
      </c>
      <c r="F143" s="146" t="s">
        <v>3097</v>
      </c>
      <c r="I143" s="147"/>
      <c r="L143" s="33"/>
      <c r="M143" s="148"/>
      <c r="T143" s="54"/>
      <c r="AT143" s="18" t="s">
        <v>193</v>
      </c>
      <c r="AU143" s="18" t="s">
        <v>78</v>
      </c>
    </row>
    <row r="144" spans="2:65" s="12" customFormat="1">
      <c r="B144" s="151"/>
      <c r="D144" s="145" t="s">
        <v>197</v>
      </c>
      <c r="E144" s="152" t="s">
        <v>19</v>
      </c>
      <c r="F144" s="153" t="s">
        <v>76</v>
      </c>
      <c r="H144" s="154">
        <v>1</v>
      </c>
      <c r="I144" s="155"/>
      <c r="L144" s="151"/>
      <c r="M144" s="156"/>
      <c r="T144" s="157"/>
      <c r="AT144" s="152" t="s">
        <v>197</v>
      </c>
      <c r="AU144" s="152" t="s">
        <v>78</v>
      </c>
      <c r="AV144" s="12" t="s">
        <v>78</v>
      </c>
      <c r="AW144" s="12" t="s">
        <v>31</v>
      </c>
      <c r="AX144" s="12" t="s">
        <v>76</v>
      </c>
      <c r="AY144" s="152" t="s">
        <v>184</v>
      </c>
    </row>
    <row r="145" spans="2:65" s="1" customFormat="1" ht="44.25" customHeight="1">
      <c r="B145" s="33"/>
      <c r="C145" s="171" t="s">
        <v>8</v>
      </c>
      <c r="D145" s="171" t="s">
        <v>557</v>
      </c>
      <c r="E145" s="172" t="s">
        <v>3098</v>
      </c>
      <c r="F145" s="173" t="s">
        <v>3099</v>
      </c>
      <c r="G145" s="174" t="s">
        <v>509</v>
      </c>
      <c r="H145" s="175">
        <v>1</v>
      </c>
      <c r="I145" s="176"/>
      <c r="J145" s="177">
        <f>ROUND(I145*H145,2)</f>
        <v>0</v>
      </c>
      <c r="K145" s="173" t="s">
        <v>19</v>
      </c>
      <c r="L145" s="178"/>
      <c r="M145" s="179" t="s">
        <v>19</v>
      </c>
      <c r="N145" s="18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423</v>
      </c>
      <c r="AT145" s="143" t="s">
        <v>557</v>
      </c>
      <c r="AU145" s="143" t="s">
        <v>78</v>
      </c>
      <c r="AY145" s="18" t="s">
        <v>184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76</v>
      </c>
      <c r="BK145" s="144">
        <f>ROUND(I145*H145,2)</f>
        <v>0</v>
      </c>
      <c r="BL145" s="18" t="s">
        <v>303</v>
      </c>
      <c r="BM145" s="143" t="s">
        <v>3100</v>
      </c>
    </row>
    <row r="146" spans="2:65" s="1" customFormat="1" ht="39">
      <c r="B146" s="33"/>
      <c r="D146" s="145" t="s">
        <v>193</v>
      </c>
      <c r="F146" s="146" t="s">
        <v>3101</v>
      </c>
      <c r="I146" s="147"/>
      <c r="L146" s="33"/>
      <c r="M146" s="148"/>
      <c r="T146" s="54"/>
      <c r="AT146" s="18" t="s">
        <v>193</v>
      </c>
      <c r="AU146" s="18" t="s">
        <v>78</v>
      </c>
    </row>
    <row r="147" spans="2:65" s="12" customFormat="1">
      <c r="B147" s="151"/>
      <c r="D147" s="145" t="s">
        <v>197</v>
      </c>
      <c r="E147" s="152" t="s">
        <v>19</v>
      </c>
      <c r="F147" s="153" t="s">
        <v>76</v>
      </c>
      <c r="H147" s="154">
        <v>1</v>
      </c>
      <c r="I147" s="155"/>
      <c r="L147" s="151"/>
      <c r="M147" s="156"/>
      <c r="T147" s="157"/>
      <c r="AT147" s="152" t="s">
        <v>197</v>
      </c>
      <c r="AU147" s="152" t="s">
        <v>78</v>
      </c>
      <c r="AV147" s="12" t="s">
        <v>78</v>
      </c>
      <c r="AW147" s="12" t="s">
        <v>31</v>
      </c>
      <c r="AX147" s="12" t="s">
        <v>76</v>
      </c>
      <c r="AY147" s="152" t="s">
        <v>184</v>
      </c>
    </row>
    <row r="148" spans="2:65" s="1" customFormat="1" ht="24.2" customHeight="1">
      <c r="B148" s="33"/>
      <c r="C148" s="132" t="s">
        <v>303</v>
      </c>
      <c r="D148" s="132" t="s">
        <v>186</v>
      </c>
      <c r="E148" s="133" t="s">
        <v>3102</v>
      </c>
      <c r="F148" s="134" t="s">
        <v>3103</v>
      </c>
      <c r="G148" s="135" t="s">
        <v>313</v>
      </c>
      <c r="H148" s="136">
        <v>6.7000000000000004E-2</v>
      </c>
      <c r="I148" s="137"/>
      <c r="J148" s="138">
        <f>ROUND(I148*H148,2)</f>
        <v>0</v>
      </c>
      <c r="K148" s="134" t="s">
        <v>190</v>
      </c>
      <c r="L148" s="33"/>
      <c r="M148" s="139" t="s">
        <v>19</v>
      </c>
      <c r="N148" s="140" t="s">
        <v>40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303</v>
      </c>
      <c r="AT148" s="143" t="s">
        <v>186</v>
      </c>
      <c r="AU148" s="143" t="s">
        <v>78</v>
      </c>
      <c r="AY148" s="18" t="s">
        <v>184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76</v>
      </c>
      <c r="BK148" s="144">
        <f>ROUND(I148*H148,2)</f>
        <v>0</v>
      </c>
      <c r="BL148" s="18" t="s">
        <v>303</v>
      </c>
      <c r="BM148" s="143" t="s">
        <v>3104</v>
      </c>
    </row>
    <row r="149" spans="2:65" s="1" customFormat="1" ht="29.25">
      <c r="B149" s="33"/>
      <c r="D149" s="145" t="s">
        <v>193</v>
      </c>
      <c r="F149" s="146" t="s">
        <v>3105</v>
      </c>
      <c r="I149" s="147"/>
      <c r="L149" s="33"/>
      <c r="M149" s="148"/>
      <c r="T149" s="54"/>
      <c r="AT149" s="18" t="s">
        <v>193</v>
      </c>
      <c r="AU149" s="18" t="s">
        <v>78</v>
      </c>
    </row>
    <row r="150" spans="2:65" s="1" customFormat="1">
      <c r="B150" s="33"/>
      <c r="D150" s="149" t="s">
        <v>195</v>
      </c>
      <c r="F150" s="150" t="s">
        <v>3106</v>
      </c>
      <c r="I150" s="147"/>
      <c r="L150" s="33"/>
      <c r="M150" s="192"/>
      <c r="N150" s="193"/>
      <c r="O150" s="193"/>
      <c r="P150" s="193"/>
      <c r="Q150" s="193"/>
      <c r="R150" s="193"/>
      <c r="S150" s="193"/>
      <c r="T150" s="194"/>
      <c r="AT150" s="18" t="s">
        <v>195</v>
      </c>
      <c r="AU150" s="18" t="s">
        <v>78</v>
      </c>
    </row>
    <row r="151" spans="2:65" s="1" customFormat="1" ht="6.95" customHeight="1">
      <c r="B151" s="42"/>
      <c r="C151" s="43"/>
      <c r="D151" s="43"/>
      <c r="E151" s="43"/>
      <c r="F151" s="43"/>
      <c r="G151" s="43"/>
      <c r="H151" s="43"/>
      <c r="I151" s="43"/>
      <c r="J151" s="43"/>
      <c r="K151" s="43"/>
      <c r="L151" s="33"/>
    </row>
  </sheetData>
  <sheetProtection algorithmName="SHA-512" hashValue="eikpCXVUIBW2WamP9pqHGcmSCBCqTjmOWT8H8CvGnSCDRPuS6IjPvnpB/dlazhT7NKxt5GXiScrkyXwFW3dvFQ==" saltValue="ULO9fGQpsUfrMJqZjQxfBtYhabSjgk8jCr+7hQdrPeVE0qrYAVbHGfrWVy4JIst821bxpZZaRt1BiVmuZfKsIQ==" spinCount="100000" sheet="1" objects="1" scenarios="1" formatColumns="0" formatRows="0" autoFilter="0"/>
  <autoFilter ref="C87:K150" xr:uid="{00000000-0009-0000-0000-000007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7" r:id="rId1" xr:uid="{00000000-0004-0000-0700-000000000000}"/>
    <hyperlink ref="F111" r:id="rId2" xr:uid="{00000000-0004-0000-0700-000001000000}"/>
    <hyperlink ref="F114" r:id="rId3" xr:uid="{00000000-0004-0000-0700-000002000000}"/>
    <hyperlink ref="F120" r:id="rId4" xr:uid="{00000000-0004-0000-0700-000003000000}"/>
    <hyperlink ref="F126" r:id="rId5" xr:uid="{00000000-0004-0000-0700-000004000000}"/>
    <hyperlink ref="F129" r:id="rId6" xr:uid="{00000000-0004-0000-0700-000005000000}"/>
    <hyperlink ref="F150" r:id="rId7" xr:uid="{00000000-0004-0000-07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8" t="s">
        <v>104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pans="2:46" ht="24.95" customHeight="1">
      <c r="B4" s="21"/>
      <c r="D4" s="22" t="s">
        <v>131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23" t="str">
        <f>'Rekapitulace stavby'!K6</f>
        <v>Parkovací hala HZS JPO Havlíčkův Brod</v>
      </c>
      <c r="F7" s="324"/>
      <c r="G7" s="324"/>
      <c r="H7" s="324"/>
      <c r="L7" s="21"/>
    </row>
    <row r="8" spans="2:46" ht="12" customHeight="1">
      <c r="B8" s="21"/>
      <c r="D8" s="28" t="s">
        <v>132</v>
      </c>
      <c r="L8" s="21"/>
    </row>
    <row r="9" spans="2:46" s="1" customFormat="1" ht="16.5" customHeight="1">
      <c r="B9" s="33"/>
      <c r="E9" s="323" t="s">
        <v>133</v>
      </c>
      <c r="F9" s="322"/>
      <c r="G9" s="322"/>
      <c r="H9" s="322"/>
      <c r="L9" s="33"/>
    </row>
    <row r="10" spans="2:46" s="1" customFormat="1" ht="12" customHeight="1">
      <c r="B10" s="33"/>
      <c r="D10" s="28" t="s">
        <v>134</v>
      </c>
      <c r="L10" s="33"/>
    </row>
    <row r="11" spans="2:46" s="1" customFormat="1" ht="16.5" customHeight="1">
      <c r="B11" s="33"/>
      <c r="E11" s="318" t="s">
        <v>3107</v>
      </c>
      <c r="F11" s="322"/>
      <c r="G11" s="322"/>
      <c r="H11" s="322"/>
      <c r="L11" s="33"/>
    </row>
    <row r="12" spans="2:46" s="1" customFormat="1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11. 5. 2020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tr">
        <f>IF('Rekapitulace stavby'!AN10="","",'Rekapitulace stavby'!AN10)</f>
        <v/>
      </c>
      <c r="L16" s="33"/>
    </row>
    <row r="17" spans="2:12" s="1" customFormat="1" ht="18" customHeight="1">
      <c r="B17" s="33"/>
      <c r="E17" s="26" t="str">
        <f>IF('Rekapitulace stavby'!E11="","",'Rekapitulace stavby'!E11)</f>
        <v xml:space="preserve"> </v>
      </c>
      <c r="I17" s="28" t="s">
        <v>27</v>
      </c>
      <c r="J17" s="26" t="str">
        <f>IF('Rekapitulace stavby'!AN11="","",'Rekapitulace stavby'!AN11)</f>
        <v/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25" t="str">
        <f>'Rekapitulace stavby'!E14</f>
        <v>Vyplň údaj</v>
      </c>
      <c r="F20" s="308"/>
      <c r="G20" s="308"/>
      <c r="H20" s="308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tr">
        <f>IF('Rekapitulace stavby'!AN16="","",'Rekapitulace stavby'!AN16)</f>
        <v/>
      </c>
      <c r="L22" s="33"/>
    </row>
    <row r="23" spans="2:12" s="1" customFormat="1" ht="18" customHeight="1">
      <c r="B23" s="33"/>
      <c r="E23" s="26" t="str">
        <f>IF('Rekapitulace stavby'!E17="","",'Rekapitulace stavby'!E17)</f>
        <v xml:space="preserve"> </v>
      </c>
      <c r="I23" s="28" t="s">
        <v>27</v>
      </c>
      <c r="J23" s="26" t="str">
        <f>IF('Rekapitulace stavby'!AN17="","",'Rekapitulace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>
      <c r="B26" s="33"/>
      <c r="E26" s="26" t="str">
        <f>IF('Rekapitulace stavby'!E20="","",'Rekapitulace stavby'!E20)</f>
        <v xml:space="preserve"> </v>
      </c>
      <c r="I26" s="28" t="s">
        <v>27</v>
      </c>
      <c r="J26" s="26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12" t="s">
        <v>19</v>
      </c>
      <c r="F29" s="312"/>
      <c r="G29" s="312"/>
      <c r="H29" s="312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ROUND((SUM(BE89:BE131)),  2)</f>
        <v>0</v>
      </c>
      <c r="I35" s="94">
        <v>0.21</v>
      </c>
      <c r="J35" s="84">
        <f>ROUND(((SUM(BE89:BE131))*I35),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ROUND((SUM(BF89:BF131)),  2)</f>
        <v>0</v>
      </c>
      <c r="I36" s="94">
        <v>0.15</v>
      </c>
      <c r="J36" s="84">
        <f>ROUND(((SUM(BF89:BF131))*I36),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ROUND((SUM(BG89:BG131)),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ROUND((SUM(BH89:BH131)),  2)</f>
        <v>0</v>
      </c>
      <c r="I38" s="94">
        <v>0.15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ROUND((SUM(BI89:BI131)),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23" t="str">
        <f>E7</f>
        <v>Parkovací hala HZS JPO Havlíčkův Brod</v>
      </c>
      <c r="F50" s="324"/>
      <c r="G50" s="324"/>
      <c r="H50" s="324"/>
      <c r="L50" s="33"/>
    </row>
    <row r="51" spans="2:47" ht="12" customHeight="1">
      <c r="B51" s="21"/>
      <c r="C51" s="28" t="s">
        <v>132</v>
      </c>
      <c r="L51" s="21"/>
    </row>
    <row r="52" spans="2:47" s="1" customFormat="1" ht="16.5" customHeight="1">
      <c r="B52" s="33"/>
      <c r="E52" s="323" t="s">
        <v>133</v>
      </c>
      <c r="F52" s="322"/>
      <c r="G52" s="322"/>
      <c r="H52" s="322"/>
      <c r="L52" s="33"/>
    </row>
    <row r="53" spans="2:47" s="1" customFormat="1" ht="12" customHeight="1">
      <c r="B53" s="33"/>
      <c r="C53" s="28" t="s">
        <v>134</v>
      </c>
      <c r="L53" s="33"/>
    </row>
    <row r="54" spans="2:47" s="1" customFormat="1" ht="16.5" customHeight="1">
      <c r="B54" s="33"/>
      <c r="E54" s="318" t="str">
        <f>E11</f>
        <v>D.2.2.a.8 - Rozhlas</v>
      </c>
      <c r="F54" s="322"/>
      <c r="G54" s="322"/>
      <c r="H54" s="322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11. 5. 2020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J89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3108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9" customFormat="1" ht="19.899999999999999" customHeight="1">
      <c r="B65" s="108"/>
      <c r="D65" s="109" t="s">
        <v>3109</v>
      </c>
      <c r="E65" s="110"/>
      <c r="F65" s="110"/>
      <c r="G65" s="110"/>
      <c r="H65" s="110"/>
      <c r="I65" s="110"/>
      <c r="J65" s="111">
        <f>J91</f>
        <v>0</v>
      </c>
      <c r="L65" s="108"/>
    </row>
    <row r="66" spans="2:12" s="8" customFormat="1" ht="24.95" customHeight="1">
      <c r="B66" s="104"/>
      <c r="D66" s="105" t="s">
        <v>1985</v>
      </c>
      <c r="E66" s="106"/>
      <c r="F66" s="106"/>
      <c r="G66" s="106"/>
      <c r="H66" s="106"/>
      <c r="I66" s="106"/>
      <c r="J66" s="107">
        <f>J103</f>
        <v>0</v>
      </c>
      <c r="L66" s="104"/>
    </row>
    <row r="67" spans="2:12" s="9" customFormat="1" ht="19.899999999999999" customHeight="1">
      <c r="B67" s="108"/>
      <c r="D67" s="109" t="s">
        <v>2459</v>
      </c>
      <c r="E67" s="110"/>
      <c r="F67" s="110"/>
      <c r="G67" s="110"/>
      <c r="H67" s="110"/>
      <c r="I67" s="110"/>
      <c r="J67" s="111">
        <f>J104</f>
        <v>0</v>
      </c>
      <c r="L67" s="108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169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23" t="str">
        <f>E7</f>
        <v>Parkovací hala HZS JPO Havlíčkův Brod</v>
      </c>
      <c r="F77" s="324"/>
      <c r="G77" s="324"/>
      <c r="H77" s="324"/>
      <c r="L77" s="33"/>
    </row>
    <row r="78" spans="2:12" ht="12" customHeight="1">
      <c r="B78" s="21"/>
      <c r="C78" s="28" t="s">
        <v>132</v>
      </c>
      <c r="L78" s="21"/>
    </row>
    <row r="79" spans="2:12" s="1" customFormat="1" ht="16.5" customHeight="1">
      <c r="B79" s="33"/>
      <c r="E79" s="323" t="s">
        <v>133</v>
      </c>
      <c r="F79" s="322"/>
      <c r="G79" s="322"/>
      <c r="H79" s="322"/>
      <c r="L79" s="33"/>
    </row>
    <row r="80" spans="2:12" s="1" customFormat="1" ht="12" customHeight="1">
      <c r="B80" s="33"/>
      <c r="C80" s="28" t="s">
        <v>134</v>
      </c>
      <c r="L80" s="33"/>
    </row>
    <row r="81" spans="2:65" s="1" customFormat="1" ht="16.5" customHeight="1">
      <c r="B81" s="33"/>
      <c r="E81" s="318" t="str">
        <f>E11</f>
        <v>D.2.2.a.8 - Rozhlas</v>
      </c>
      <c r="F81" s="322"/>
      <c r="G81" s="322"/>
      <c r="H81" s="322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F14</f>
        <v xml:space="preserve"> </v>
      </c>
      <c r="I83" s="28" t="s">
        <v>23</v>
      </c>
      <c r="J83" s="50" t="str">
        <f>IF(J14="","",J14)</f>
        <v>11. 5. 2020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E17</f>
        <v xml:space="preserve"> </v>
      </c>
      <c r="I85" s="28" t="s">
        <v>30</v>
      </c>
      <c r="J85" s="31" t="str">
        <f>E23</f>
        <v xml:space="preserve"> </v>
      </c>
      <c r="L85" s="33"/>
    </row>
    <row r="86" spans="2:65" s="1" customFormat="1" ht="15.2" customHeight="1">
      <c r="B86" s="33"/>
      <c r="C86" s="28" t="s">
        <v>28</v>
      </c>
      <c r="F86" s="26" t="str">
        <f>IF(E20="","",E20)</f>
        <v>Vyplň údaj</v>
      </c>
      <c r="I86" s="28" t="s">
        <v>32</v>
      </c>
      <c r="J86" s="31" t="str">
        <f>E26</f>
        <v xml:space="preserve"> 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170</v>
      </c>
      <c r="D88" s="114" t="s">
        <v>54</v>
      </c>
      <c r="E88" s="114" t="s">
        <v>50</v>
      </c>
      <c r="F88" s="114" t="s">
        <v>51</v>
      </c>
      <c r="G88" s="114" t="s">
        <v>171</v>
      </c>
      <c r="H88" s="114" t="s">
        <v>172</v>
      </c>
      <c r="I88" s="114" t="s">
        <v>173</v>
      </c>
      <c r="J88" s="114" t="s">
        <v>138</v>
      </c>
      <c r="K88" s="115" t="s">
        <v>174</v>
      </c>
      <c r="L88" s="112"/>
      <c r="M88" s="57" t="s">
        <v>19</v>
      </c>
      <c r="N88" s="58" t="s">
        <v>39</v>
      </c>
      <c r="O88" s="58" t="s">
        <v>175</v>
      </c>
      <c r="P88" s="58" t="s">
        <v>176</v>
      </c>
      <c r="Q88" s="58" t="s">
        <v>177</v>
      </c>
      <c r="R88" s="58" t="s">
        <v>178</v>
      </c>
      <c r="S88" s="58" t="s">
        <v>179</v>
      </c>
      <c r="T88" s="59" t="s">
        <v>180</v>
      </c>
    </row>
    <row r="89" spans="2:65" s="1" customFormat="1" ht="22.9" customHeight="1">
      <c r="B89" s="33"/>
      <c r="C89" s="62" t="s">
        <v>181</v>
      </c>
      <c r="J89" s="116">
        <f>BK89</f>
        <v>0</v>
      </c>
      <c r="L89" s="33"/>
      <c r="M89" s="60"/>
      <c r="N89" s="51"/>
      <c r="O89" s="51"/>
      <c r="P89" s="117">
        <f>P90+P103</f>
        <v>0</v>
      </c>
      <c r="Q89" s="51"/>
      <c r="R89" s="117">
        <f>R90+R103</f>
        <v>9.1028400000000009E-3</v>
      </c>
      <c r="S89" s="51"/>
      <c r="T89" s="118">
        <f>T90+T103</f>
        <v>0</v>
      </c>
      <c r="AT89" s="18" t="s">
        <v>68</v>
      </c>
      <c r="AU89" s="18" t="s">
        <v>139</v>
      </c>
      <c r="BK89" s="119">
        <f>BK90+BK103</f>
        <v>0</v>
      </c>
    </row>
    <row r="90" spans="2:65" s="11" customFormat="1" ht="25.9" customHeight="1">
      <c r="B90" s="120"/>
      <c r="D90" s="121" t="s">
        <v>68</v>
      </c>
      <c r="E90" s="122" t="s">
        <v>2892</v>
      </c>
      <c r="F90" s="122" t="s">
        <v>3110</v>
      </c>
      <c r="I90" s="123"/>
      <c r="J90" s="124">
        <f>BK90</f>
        <v>0</v>
      </c>
      <c r="L90" s="120"/>
      <c r="M90" s="125"/>
      <c r="P90" s="126">
        <f>P91</f>
        <v>0</v>
      </c>
      <c r="R90" s="126">
        <f>R91</f>
        <v>0</v>
      </c>
      <c r="T90" s="127">
        <f>T91</f>
        <v>0</v>
      </c>
      <c r="AR90" s="121" t="s">
        <v>78</v>
      </c>
      <c r="AT90" s="128" t="s">
        <v>68</v>
      </c>
      <c r="AU90" s="128" t="s">
        <v>69</v>
      </c>
      <c r="AY90" s="121" t="s">
        <v>184</v>
      </c>
      <c r="BK90" s="129">
        <f>BK91</f>
        <v>0</v>
      </c>
    </row>
    <row r="91" spans="2:65" s="11" customFormat="1" ht="22.9" customHeight="1">
      <c r="B91" s="120"/>
      <c r="D91" s="121" t="s">
        <v>68</v>
      </c>
      <c r="E91" s="130" t="s">
        <v>3111</v>
      </c>
      <c r="F91" s="130" t="s">
        <v>3112</v>
      </c>
      <c r="I91" s="123"/>
      <c r="J91" s="131">
        <f>BK91</f>
        <v>0</v>
      </c>
      <c r="L91" s="120"/>
      <c r="M91" s="125"/>
      <c r="P91" s="126">
        <f>SUM(P92:P102)</f>
        <v>0</v>
      </c>
      <c r="R91" s="126">
        <f>SUM(R92:R102)</f>
        <v>0</v>
      </c>
      <c r="T91" s="127">
        <f>SUM(T92:T102)</f>
        <v>0</v>
      </c>
      <c r="AR91" s="121" t="s">
        <v>78</v>
      </c>
      <c r="AT91" s="128" t="s">
        <v>68</v>
      </c>
      <c r="AU91" s="128" t="s">
        <v>76</v>
      </c>
      <c r="AY91" s="121" t="s">
        <v>184</v>
      </c>
      <c r="BK91" s="129">
        <f>SUM(BK92:BK102)</f>
        <v>0</v>
      </c>
    </row>
    <row r="92" spans="2:65" s="1" customFormat="1" ht="76.349999999999994" customHeight="1">
      <c r="B92" s="33"/>
      <c r="C92" s="132" t="s">
        <v>76</v>
      </c>
      <c r="D92" s="132" t="s">
        <v>186</v>
      </c>
      <c r="E92" s="133" t="s">
        <v>3113</v>
      </c>
      <c r="F92" s="134" t="s">
        <v>3114</v>
      </c>
      <c r="G92" s="135" t="s">
        <v>2742</v>
      </c>
      <c r="H92" s="136">
        <v>3</v>
      </c>
      <c r="I92" s="137"/>
      <c r="J92" s="138">
        <f>ROUND(I92*H92,2)</f>
        <v>0</v>
      </c>
      <c r="K92" s="134" t="s">
        <v>19</v>
      </c>
      <c r="L92" s="33"/>
      <c r="M92" s="139" t="s">
        <v>19</v>
      </c>
      <c r="N92" s="140" t="s">
        <v>40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191</v>
      </c>
      <c r="AT92" s="143" t="s">
        <v>186</v>
      </c>
      <c r="AU92" s="143" t="s">
        <v>78</v>
      </c>
      <c r="AY92" s="18" t="s">
        <v>184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76</v>
      </c>
      <c r="BK92" s="144">
        <f>ROUND(I92*H92,2)</f>
        <v>0</v>
      </c>
      <c r="BL92" s="18" t="s">
        <v>191</v>
      </c>
      <c r="BM92" s="143" t="s">
        <v>3115</v>
      </c>
    </row>
    <row r="93" spans="2:65" s="1" customFormat="1" ht="68.25">
      <c r="B93" s="33"/>
      <c r="D93" s="145" t="s">
        <v>193</v>
      </c>
      <c r="F93" s="146" t="s">
        <v>3116</v>
      </c>
      <c r="I93" s="147"/>
      <c r="L93" s="33"/>
      <c r="M93" s="148"/>
      <c r="T93" s="54"/>
      <c r="AT93" s="18" t="s">
        <v>193</v>
      </c>
      <c r="AU93" s="18" t="s">
        <v>78</v>
      </c>
    </row>
    <row r="94" spans="2:65" s="12" customFormat="1">
      <c r="B94" s="151"/>
      <c r="D94" s="145" t="s">
        <v>197</v>
      </c>
      <c r="E94" s="152" t="s">
        <v>19</v>
      </c>
      <c r="F94" s="153" t="s">
        <v>1112</v>
      </c>
      <c r="H94" s="154">
        <v>1</v>
      </c>
      <c r="I94" s="155"/>
      <c r="L94" s="151"/>
      <c r="M94" s="156"/>
      <c r="T94" s="157"/>
      <c r="AT94" s="152" t="s">
        <v>197</v>
      </c>
      <c r="AU94" s="152" t="s">
        <v>78</v>
      </c>
      <c r="AV94" s="12" t="s">
        <v>78</v>
      </c>
      <c r="AW94" s="12" t="s">
        <v>31</v>
      </c>
      <c r="AX94" s="12" t="s">
        <v>69</v>
      </c>
      <c r="AY94" s="152" t="s">
        <v>184</v>
      </c>
    </row>
    <row r="95" spans="2:65" s="12" customFormat="1">
      <c r="B95" s="151"/>
      <c r="D95" s="145" t="s">
        <v>197</v>
      </c>
      <c r="E95" s="152" t="s">
        <v>19</v>
      </c>
      <c r="F95" s="153" t="s">
        <v>3117</v>
      </c>
      <c r="H95" s="154">
        <v>2</v>
      </c>
      <c r="I95" s="155"/>
      <c r="L95" s="151"/>
      <c r="M95" s="156"/>
      <c r="T95" s="157"/>
      <c r="AT95" s="152" t="s">
        <v>197</v>
      </c>
      <c r="AU95" s="152" t="s">
        <v>78</v>
      </c>
      <c r="AV95" s="12" t="s">
        <v>78</v>
      </c>
      <c r="AW95" s="12" t="s">
        <v>31</v>
      </c>
      <c r="AX95" s="12" t="s">
        <v>69</v>
      </c>
      <c r="AY95" s="152" t="s">
        <v>184</v>
      </c>
    </row>
    <row r="96" spans="2:65" s="13" customFormat="1">
      <c r="B96" s="158"/>
      <c r="D96" s="145" t="s">
        <v>197</v>
      </c>
      <c r="E96" s="159" t="s">
        <v>19</v>
      </c>
      <c r="F96" s="160" t="s">
        <v>205</v>
      </c>
      <c r="H96" s="161">
        <v>3</v>
      </c>
      <c r="I96" s="162"/>
      <c r="L96" s="158"/>
      <c r="M96" s="163"/>
      <c r="T96" s="164"/>
      <c r="AT96" s="159" t="s">
        <v>197</v>
      </c>
      <c r="AU96" s="159" t="s">
        <v>78</v>
      </c>
      <c r="AV96" s="13" t="s">
        <v>191</v>
      </c>
      <c r="AW96" s="13" t="s">
        <v>31</v>
      </c>
      <c r="AX96" s="13" t="s">
        <v>76</v>
      </c>
      <c r="AY96" s="159" t="s">
        <v>184</v>
      </c>
    </row>
    <row r="97" spans="2:65" s="1" customFormat="1" ht="76.349999999999994" customHeight="1">
      <c r="B97" s="33"/>
      <c r="C97" s="132" t="s">
        <v>78</v>
      </c>
      <c r="D97" s="132" t="s">
        <v>186</v>
      </c>
      <c r="E97" s="133" t="s">
        <v>3118</v>
      </c>
      <c r="F97" s="134" t="s">
        <v>3119</v>
      </c>
      <c r="G97" s="135" t="s">
        <v>2742</v>
      </c>
      <c r="H97" s="136">
        <v>3</v>
      </c>
      <c r="I97" s="137"/>
      <c r="J97" s="138">
        <f>ROUND(I97*H97,2)</f>
        <v>0</v>
      </c>
      <c r="K97" s="134" t="s">
        <v>19</v>
      </c>
      <c r="L97" s="33"/>
      <c r="M97" s="139" t="s">
        <v>19</v>
      </c>
      <c r="N97" s="140" t="s">
        <v>40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191</v>
      </c>
      <c r="AT97" s="143" t="s">
        <v>186</v>
      </c>
      <c r="AU97" s="143" t="s">
        <v>78</v>
      </c>
      <c r="AY97" s="18" t="s">
        <v>184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76</v>
      </c>
      <c r="BK97" s="144">
        <f>ROUND(I97*H97,2)</f>
        <v>0</v>
      </c>
      <c r="BL97" s="18" t="s">
        <v>191</v>
      </c>
      <c r="BM97" s="143" t="s">
        <v>3120</v>
      </c>
    </row>
    <row r="98" spans="2:65" s="1" customFormat="1" ht="58.5">
      <c r="B98" s="33"/>
      <c r="D98" s="145" t="s">
        <v>193</v>
      </c>
      <c r="F98" s="146" t="s">
        <v>3121</v>
      </c>
      <c r="I98" s="147"/>
      <c r="L98" s="33"/>
      <c r="M98" s="148"/>
      <c r="T98" s="54"/>
      <c r="AT98" s="18" t="s">
        <v>193</v>
      </c>
      <c r="AU98" s="18" t="s">
        <v>78</v>
      </c>
    </row>
    <row r="99" spans="2:65" s="12" customFormat="1">
      <c r="B99" s="151"/>
      <c r="D99" s="145" t="s">
        <v>197</v>
      </c>
      <c r="E99" s="152" t="s">
        <v>19</v>
      </c>
      <c r="F99" s="153" t="s">
        <v>2055</v>
      </c>
      <c r="H99" s="154">
        <v>1</v>
      </c>
      <c r="I99" s="155"/>
      <c r="L99" s="151"/>
      <c r="M99" s="156"/>
      <c r="T99" s="157"/>
      <c r="AT99" s="152" t="s">
        <v>197</v>
      </c>
      <c r="AU99" s="152" t="s">
        <v>78</v>
      </c>
      <c r="AV99" s="12" t="s">
        <v>78</v>
      </c>
      <c r="AW99" s="12" t="s">
        <v>31</v>
      </c>
      <c r="AX99" s="12" t="s">
        <v>69</v>
      </c>
      <c r="AY99" s="152" t="s">
        <v>184</v>
      </c>
    </row>
    <row r="100" spans="2:65" s="12" customFormat="1">
      <c r="B100" s="151"/>
      <c r="D100" s="145" t="s">
        <v>197</v>
      </c>
      <c r="E100" s="152" t="s">
        <v>19</v>
      </c>
      <c r="F100" s="153" t="s">
        <v>3122</v>
      </c>
      <c r="H100" s="154">
        <v>1</v>
      </c>
      <c r="I100" s="155"/>
      <c r="L100" s="151"/>
      <c r="M100" s="156"/>
      <c r="T100" s="157"/>
      <c r="AT100" s="152" t="s">
        <v>197</v>
      </c>
      <c r="AU100" s="152" t="s">
        <v>78</v>
      </c>
      <c r="AV100" s="12" t="s">
        <v>78</v>
      </c>
      <c r="AW100" s="12" t="s">
        <v>31</v>
      </c>
      <c r="AX100" s="12" t="s">
        <v>69</v>
      </c>
      <c r="AY100" s="152" t="s">
        <v>184</v>
      </c>
    </row>
    <row r="101" spans="2:65" s="12" customFormat="1">
      <c r="B101" s="151"/>
      <c r="D101" s="145" t="s">
        <v>197</v>
      </c>
      <c r="E101" s="152" t="s">
        <v>19</v>
      </c>
      <c r="F101" s="153" t="s">
        <v>3123</v>
      </c>
      <c r="H101" s="154">
        <v>1</v>
      </c>
      <c r="I101" s="155"/>
      <c r="L101" s="151"/>
      <c r="M101" s="156"/>
      <c r="T101" s="157"/>
      <c r="AT101" s="152" t="s">
        <v>197</v>
      </c>
      <c r="AU101" s="152" t="s">
        <v>78</v>
      </c>
      <c r="AV101" s="12" t="s">
        <v>78</v>
      </c>
      <c r="AW101" s="12" t="s">
        <v>31</v>
      </c>
      <c r="AX101" s="12" t="s">
        <v>69</v>
      </c>
      <c r="AY101" s="152" t="s">
        <v>184</v>
      </c>
    </row>
    <row r="102" spans="2:65" s="13" customFormat="1">
      <c r="B102" s="158"/>
      <c r="D102" s="145" t="s">
        <v>197</v>
      </c>
      <c r="E102" s="159" t="s">
        <v>19</v>
      </c>
      <c r="F102" s="160" t="s">
        <v>205</v>
      </c>
      <c r="H102" s="161">
        <v>3</v>
      </c>
      <c r="I102" s="162"/>
      <c r="L102" s="158"/>
      <c r="M102" s="163"/>
      <c r="T102" s="164"/>
      <c r="AT102" s="159" t="s">
        <v>197</v>
      </c>
      <c r="AU102" s="159" t="s">
        <v>78</v>
      </c>
      <c r="AV102" s="13" t="s">
        <v>191</v>
      </c>
      <c r="AW102" s="13" t="s">
        <v>31</v>
      </c>
      <c r="AX102" s="13" t="s">
        <v>76</v>
      </c>
      <c r="AY102" s="159" t="s">
        <v>184</v>
      </c>
    </row>
    <row r="103" spans="2:65" s="11" customFormat="1" ht="25.9" customHeight="1">
      <c r="B103" s="120"/>
      <c r="D103" s="121" t="s">
        <v>68</v>
      </c>
      <c r="E103" s="122" t="s">
        <v>1244</v>
      </c>
      <c r="F103" s="122" t="s">
        <v>2042</v>
      </c>
      <c r="I103" s="123"/>
      <c r="J103" s="124">
        <f>BK103</f>
        <v>0</v>
      </c>
      <c r="L103" s="120"/>
      <c r="M103" s="125"/>
      <c r="P103" s="126">
        <f>P104</f>
        <v>0</v>
      </c>
      <c r="R103" s="126">
        <f>R104</f>
        <v>9.1028400000000009E-3</v>
      </c>
      <c r="T103" s="127">
        <f>T104</f>
        <v>0</v>
      </c>
      <c r="AR103" s="121" t="s">
        <v>78</v>
      </c>
      <c r="AT103" s="128" t="s">
        <v>68</v>
      </c>
      <c r="AU103" s="128" t="s">
        <v>69</v>
      </c>
      <c r="AY103" s="121" t="s">
        <v>184</v>
      </c>
      <c r="BK103" s="129">
        <f>BK104</f>
        <v>0</v>
      </c>
    </row>
    <row r="104" spans="2:65" s="11" customFormat="1" ht="22.9" customHeight="1">
      <c r="B104" s="120"/>
      <c r="D104" s="121" t="s">
        <v>68</v>
      </c>
      <c r="E104" s="130" t="s">
        <v>2523</v>
      </c>
      <c r="F104" s="130" t="s">
        <v>2524</v>
      </c>
      <c r="I104" s="123"/>
      <c r="J104" s="131">
        <f>BK104</f>
        <v>0</v>
      </c>
      <c r="L104" s="120"/>
      <c r="M104" s="125"/>
      <c r="P104" s="126">
        <f>SUM(P105:P131)</f>
        <v>0</v>
      </c>
      <c r="R104" s="126">
        <f>SUM(R105:R131)</f>
        <v>9.1028400000000009E-3</v>
      </c>
      <c r="T104" s="127">
        <f>SUM(T105:T131)</f>
        <v>0</v>
      </c>
      <c r="AR104" s="121" t="s">
        <v>78</v>
      </c>
      <c r="AT104" s="128" t="s">
        <v>68</v>
      </c>
      <c r="AU104" s="128" t="s">
        <v>76</v>
      </c>
      <c r="AY104" s="121" t="s">
        <v>184</v>
      </c>
      <c r="BK104" s="129">
        <f>SUM(BK105:BK131)</f>
        <v>0</v>
      </c>
    </row>
    <row r="105" spans="2:65" s="1" customFormat="1" ht="24.2" customHeight="1">
      <c r="B105" s="33"/>
      <c r="C105" s="132" t="s">
        <v>206</v>
      </c>
      <c r="D105" s="132" t="s">
        <v>186</v>
      </c>
      <c r="E105" s="133" t="s">
        <v>3124</v>
      </c>
      <c r="F105" s="134" t="s">
        <v>3125</v>
      </c>
      <c r="G105" s="135" t="s">
        <v>328</v>
      </c>
      <c r="H105" s="136">
        <v>10.4</v>
      </c>
      <c r="I105" s="137"/>
      <c r="J105" s="138">
        <f>ROUND(I105*H105,2)</f>
        <v>0</v>
      </c>
      <c r="K105" s="134" t="s">
        <v>190</v>
      </c>
      <c r="L105" s="33"/>
      <c r="M105" s="139" t="s">
        <v>19</v>
      </c>
      <c r="N105" s="140" t="s">
        <v>40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303</v>
      </c>
      <c r="AT105" s="143" t="s">
        <v>186</v>
      </c>
      <c r="AU105" s="143" t="s">
        <v>78</v>
      </c>
      <c r="AY105" s="18" t="s">
        <v>184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76</v>
      </c>
      <c r="BK105" s="144">
        <f>ROUND(I105*H105,2)</f>
        <v>0</v>
      </c>
      <c r="BL105" s="18" t="s">
        <v>303</v>
      </c>
      <c r="BM105" s="143" t="s">
        <v>3126</v>
      </c>
    </row>
    <row r="106" spans="2:65" s="1" customFormat="1" ht="29.25">
      <c r="B106" s="33"/>
      <c r="D106" s="145" t="s">
        <v>193</v>
      </c>
      <c r="F106" s="146" t="s">
        <v>3127</v>
      </c>
      <c r="I106" s="147"/>
      <c r="L106" s="33"/>
      <c r="M106" s="148"/>
      <c r="T106" s="54"/>
      <c r="AT106" s="18" t="s">
        <v>193</v>
      </c>
      <c r="AU106" s="18" t="s">
        <v>78</v>
      </c>
    </row>
    <row r="107" spans="2:65" s="1" customFormat="1">
      <c r="B107" s="33"/>
      <c r="D107" s="149" t="s">
        <v>195</v>
      </c>
      <c r="F107" s="150" t="s">
        <v>3128</v>
      </c>
      <c r="I107" s="147"/>
      <c r="L107" s="33"/>
      <c r="M107" s="148"/>
      <c r="T107" s="54"/>
      <c r="AT107" s="18" t="s">
        <v>195</v>
      </c>
      <c r="AU107" s="18" t="s">
        <v>78</v>
      </c>
    </row>
    <row r="108" spans="2:65" s="12" customFormat="1">
      <c r="B108" s="151"/>
      <c r="D108" s="145" t="s">
        <v>197</v>
      </c>
      <c r="E108" s="152" t="s">
        <v>19</v>
      </c>
      <c r="F108" s="153" t="s">
        <v>3129</v>
      </c>
      <c r="H108" s="154">
        <v>10.4</v>
      </c>
      <c r="I108" s="155"/>
      <c r="L108" s="151"/>
      <c r="M108" s="156"/>
      <c r="T108" s="157"/>
      <c r="AT108" s="152" t="s">
        <v>197</v>
      </c>
      <c r="AU108" s="152" t="s">
        <v>78</v>
      </c>
      <c r="AV108" s="12" t="s">
        <v>78</v>
      </c>
      <c r="AW108" s="12" t="s">
        <v>31</v>
      </c>
      <c r="AX108" s="12" t="s">
        <v>76</v>
      </c>
      <c r="AY108" s="152" t="s">
        <v>184</v>
      </c>
    </row>
    <row r="109" spans="2:65" s="1" customFormat="1" ht="16.5" customHeight="1">
      <c r="B109" s="33"/>
      <c r="C109" s="132" t="s">
        <v>191</v>
      </c>
      <c r="D109" s="132" t="s">
        <v>186</v>
      </c>
      <c r="E109" s="133" t="s">
        <v>2533</v>
      </c>
      <c r="F109" s="134" t="s">
        <v>2534</v>
      </c>
      <c r="G109" s="135" t="s">
        <v>509</v>
      </c>
      <c r="H109" s="136">
        <v>4</v>
      </c>
      <c r="I109" s="137"/>
      <c r="J109" s="138">
        <f>ROUND(I109*H109,2)</f>
        <v>0</v>
      </c>
      <c r="K109" s="134" t="s">
        <v>190</v>
      </c>
      <c r="L109" s="33"/>
      <c r="M109" s="139" t="s">
        <v>19</v>
      </c>
      <c r="N109" s="140" t="s">
        <v>40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303</v>
      </c>
      <c r="AT109" s="143" t="s">
        <v>186</v>
      </c>
      <c r="AU109" s="143" t="s">
        <v>78</v>
      </c>
      <c r="AY109" s="18" t="s">
        <v>184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76</v>
      </c>
      <c r="BK109" s="144">
        <f>ROUND(I109*H109,2)</f>
        <v>0</v>
      </c>
      <c r="BL109" s="18" t="s">
        <v>303</v>
      </c>
      <c r="BM109" s="143" t="s">
        <v>3130</v>
      </c>
    </row>
    <row r="110" spans="2:65" s="1" customFormat="1" ht="29.25">
      <c r="B110" s="33"/>
      <c r="D110" s="145" t="s">
        <v>193</v>
      </c>
      <c r="F110" s="146" t="s">
        <v>2536</v>
      </c>
      <c r="I110" s="147"/>
      <c r="L110" s="33"/>
      <c r="M110" s="148"/>
      <c r="T110" s="54"/>
      <c r="AT110" s="18" t="s">
        <v>193</v>
      </c>
      <c r="AU110" s="18" t="s">
        <v>78</v>
      </c>
    </row>
    <row r="111" spans="2:65" s="1" customFormat="1">
      <c r="B111" s="33"/>
      <c r="D111" s="149" t="s">
        <v>195</v>
      </c>
      <c r="F111" s="150" t="s">
        <v>2537</v>
      </c>
      <c r="I111" s="147"/>
      <c r="L111" s="33"/>
      <c r="M111" s="148"/>
      <c r="T111" s="54"/>
      <c r="AT111" s="18" t="s">
        <v>195</v>
      </c>
      <c r="AU111" s="18" t="s">
        <v>78</v>
      </c>
    </row>
    <row r="112" spans="2:65" s="12" customFormat="1">
      <c r="B112" s="151"/>
      <c r="D112" s="145" t="s">
        <v>197</v>
      </c>
      <c r="E112" s="152" t="s">
        <v>19</v>
      </c>
      <c r="F112" s="153" t="s">
        <v>191</v>
      </c>
      <c r="H112" s="154">
        <v>4</v>
      </c>
      <c r="I112" s="155"/>
      <c r="L112" s="151"/>
      <c r="M112" s="156"/>
      <c r="T112" s="157"/>
      <c r="AT112" s="152" t="s">
        <v>197</v>
      </c>
      <c r="AU112" s="152" t="s">
        <v>78</v>
      </c>
      <c r="AV112" s="12" t="s">
        <v>78</v>
      </c>
      <c r="AW112" s="12" t="s">
        <v>31</v>
      </c>
      <c r="AX112" s="12" t="s">
        <v>76</v>
      </c>
      <c r="AY112" s="152" t="s">
        <v>184</v>
      </c>
    </row>
    <row r="113" spans="2:65" s="1" customFormat="1" ht="33" customHeight="1">
      <c r="B113" s="33"/>
      <c r="C113" s="132" t="s">
        <v>218</v>
      </c>
      <c r="D113" s="132" t="s">
        <v>186</v>
      </c>
      <c r="E113" s="133" t="s">
        <v>3131</v>
      </c>
      <c r="F113" s="134" t="s">
        <v>3132</v>
      </c>
      <c r="G113" s="135" t="s">
        <v>328</v>
      </c>
      <c r="H113" s="136">
        <v>40.9</v>
      </c>
      <c r="I113" s="137"/>
      <c r="J113" s="138">
        <f>ROUND(I113*H113,2)</f>
        <v>0</v>
      </c>
      <c r="K113" s="134" t="s">
        <v>190</v>
      </c>
      <c r="L113" s="33"/>
      <c r="M113" s="139" t="s">
        <v>19</v>
      </c>
      <c r="N113" s="140" t="s">
        <v>40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303</v>
      </c>
      <c r="AT113" s="143" t="s">
        <v>186</v>
      </c>
      <c r="AU113" s="143" t="s">
        <v>78</v>
      </c>
      <c r="AY113" s="18" t="s">
        <v>184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76</v>
      </c>
      <c r="BK113" s="144">
        <f>ROUND(I113*H113,2)</f>
        <v>0</v>
      </c>
      <c r="BL113" s="18" t="s">
        <v>303</v>
      </c>
      <c r="BM113" s="143" t="s">
        <v>3133</v>
      </c>
    </row>
    <row r="114" spans="2:65" s="1" customFormat="1" ht="19.5">
      <c r="B114" s="33"/>
      <c r="D114" s="145" t="s">
        <v>193</v>
      </c>
      <c r="F114" s="146" t="s">
        <v>3134</v>
      </c>
      <c r="I114" s="147"/>
      <c r="L114" s="33"/>
      <c r="M114" s="148"/>
      <c r="T114" s="54"/>
      <c r="AT114" s="18" t="s">
        <v>193</v>
      </c>
      <c r="AU114" s="18" t="s">
        <v>78</v>
      </c>
    </row>
    <row r="115" spans="2:65" s="1" customFormat="1">
      <c r="B115" s="33"/>
      <c r="D115" s="149" t="s">
        <v>195</v>
      </c>
      <c r="F115" s="150" t="s">
        <v>3135</v>
      </c>
      <c r="I115" s="147"/>
      <c r="L115" s="33"/>
      <c r="M115" s="148"/>
      <c r="T115" s="54"/>
      <c r="AT115" s="18" t="s">
        <v>195</v>
      </c>
      <c r="AU115" s="18" t="s">
        <v>78</v>
      </c>
    </row>
    <row r="116" spans="2:65" s="12" customFormat="1">
      <c r="B116" s="151"/>
      <c r="D116" s="145" t="s">
        <v>197</v>
      </c>
      <c r="E116" s="152" t="s">
        <v>19</v>
      </c>
      <c r="F116" s="153" t="s">
        <v>3136</v>
      </c>
      <c r="H116" s="154">
        <v>10.6</v>
      </c>
      <c r="I116" s="155"/>
      <c r="L116" s="151"/>
      <c r="M116" s="156"/>
      <c r="T116" s="157"/>
      <c r="AT116" s="152" t="s">
        <v>197</v>
      </c>
      <c r="AU116" s="152" t="s">
        <v>78</v>
      </c>
      <c r="AV116" s="12" t="s">
        <v>78</v>
      </c>
      <c r="AW116" s="12" t="s">
        <v>31</v>
      </c>
      <c r="AX116" s="12" t="s">
        <v>69</v>
      </c>
      <c r="AY116" s="152" t="s">
        <v>184</v>
      </c>
    </row>
    <row r="117" spans="2:65" s="12" customFormat="1">
      <c r="B117" s="151"/>
      <c r="D117" s="145" t="s">
        <v>197</v>
      </c>
      <c r="E117" s="152" t="s">
        <v>19</v>
      </c>
      <c r="F117" s="153" t="s">
        <v>3137</v>
      </c>
      <c r="H117" s="154">
        <v>11</v>
      </c>
      <c r="I117" s="155"/>
      <c r="L117" s="151"/>
      <c r="M117" s="156"/>
      <c r="T117" s="157"/>
      <c r="AT117" s="152" t="s">
        <v>197</v>
      </c>
      <c r="AU117" s="152" t="s">
        <v>78</v>
      </c>
      <c r="AV117" s="12" t="s">
        <v>78</v>
      </c>
      <c r="AW117" s="12" t="s">
        <v>31</v>
      </c>
      <c r="AX117" s="12" t="s">
        <v>69</v>
      </c>
      <c r="AY117" s="152" t="s">
        <v>184</v>
      </c>
    </row>
    <row r="118" spans="2:65" s="12" customFormat="1">
      <c r="B118" s="151"/>
      <c r="D118" s="145" t="s">
        <v>197</v>
      </c>
      <c r="E118" s="152" t="s">
        <v>19</v>
      </c>
      <c r="F118" s="153" t="s">
        <v>3138</v>
      </c>
      <c r="H118" s="154">
        <v>19.3</v>
      </c>
      <c r="I118" s="155"/>
      <c r="L118" s="151"/>
      <c r="M118" s="156"/>
      <c r="T118" s="157"/>
      <c r="AT118" s="152" t="s">
        <v>197</v>
      </c>
      <c r="AU118" s="152" t="s">
        <v>78</v>
      </c>
      <c r="AV118" s="12" t="s">
        <v>78</v>
      </c>
      <c r="AW118" s="12" t="s">
        <v>31</v>
      </c>
      <c r="AX118" s="12" t="s">
        <v>69</v>
      </c>
      <c r="AY118" s="152" t="s">
        <v>184</v>
      </c>
    </row>
    <row r="119" spans="2:65" s="13" customFormat="1">
      <c r="B119" s="158"/>
      <c r="D119" s="145" t="s">
        <v>197</v>
      </c>
      <c r="E119" s="159" t="s">
        <v>19</v>
      </c>
      <c r="F119" s="160" t="s">
        <v>205</v>
      </c>
      <c r="H119" s="161">
        <v>40.9</v>
      </c>
      <c r="I119" s="162"/>
      <c r="L119" s="158"/>
      <c r="M119" s="163"/>
      <c r="T119" s="164"/>
      <c r="AT119" s="159" t="s">
        <v>197</v>
      </c>
      <c r="AU119" s="159" t="s">
        <v>78</v>
      </c>
      <c r="AV119" s="13" t="s">
        <v>191</v>
      </c>
      <c r="AW119" s="13" t="s">
        <v>31</v>
      </c>
      <c r="AX119" s="13" t="s">
        <v>76</v>
      </c>
      <c r="AY119" s="159" t="s">
        <v>184</v>
      </c>
    </row>
    <row r="120" spans="2:65" s="1" customFormat="1" ht="24.2" customHeight="1">
      <c r="B120" s="33"/>
      <c r="C120" s="171" t="s">
        <v>225</v>
      </c>
      <c r="D120" s="171" t="s">
        <v>557</v>
      </c>
      <c r="E120" s="172" t="s">
        <v>3139</v>
      </c>
      <c r="F120" s="173" t="s">
        <v>3140</v>
      </c>
      <c r="G120" s="174" t="s">
        <v>328</v>
      </c>
      <c r="H120" s="175">
        <v>12.012</v>
      </c>
      <c r="I120" s="176"/>
      <c r="J120" s="177">
        <f>ROUND(I120*H120,2)</f>
        <v>0</v>
      </c>
      <c r="K120" s="173" t="s">
        <v>190</v>
      </c>
      <c r="L120" s="178"/>
      <c r="M120" s="179" t="s">
        <v>19</v>
      </c>
      <c r="N120" s="180" t="s">
        <v>40</v>
      </c>
      <c r="P120" s="141">
        <f>O120*H120</f>
        <v>0</v>
      </c>
      <c r="Q120" s="141">
        <v>3.2000000000000003E-4</v>
      </c>
      <c r="R120" s="141">
        <f>Q120*H120</f>
        <v>3.8438400000000003E-3</v>
      </c>
      <c r="S120" s="141">
        <v>0</v>
      </c>
      <c r="T120" s="142">
        <f>S120*H120</f>
        <v>0</v>
      </c>
      <c r="AR120" s="143" t="s">
        <v>423</v>
      </c>
      <c r="AT120" s="143" t="s">
        <v>557</v>
      </c>
      <c r="AU120" s="143" t="s">
        <v>78</v>
      </c>
      <c r="AY120" s="18" t="s">
        <v>184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76</v>
      </c>
      <c r="BK120" s="144">
        <f>ROUND(I120*H120,2)</f>
        <v>0</v>
      </c>
      <c r="BL120" s="18" t="s">
        <v>303</v>
      </c>
      <c r="BM120" s="143" t="s">
        <v>3141</v>
      </c>
    </row>
    <row r="121" spans="2:65" s="1" customFormat="1">
      <c r="B121" s="33"/>
      <c r="D121" s="145" t="s">
        <v>193</v>
      </c>
      <c r="F121" s="146" t="s">
        <v>3140</v>
      </c>
      <c r="I121" s="147"/>
      <c r="L121" s="33"/>
      <c r="M121" s="148"/>
      <c r="T121" s="54"/>
      <c r="AT121" s="18" t="s">
        <v>193</v>
      </c>
      <c r="AU121" s="18" t="s">
        <v>78</v>
      </c>
    </row>
    <row r="122" spans="2:65" s="12" customFormat="1">
      <c r="B122" s="151"/>
      <c r="D122" s="145" t="s">
        <v>197</v>
      </c>
      <c r="E122" s="152" t="s">
        <v>19</v>
      </c>
      <c r="F122" s="153" t="s">
        <v>3142</v>
      </c>
      <c r="H122" s="154">
        <v>11.44</v>
      </c>
      <c r="I122" s="155"/>
      <c r="L122" s="151"/>
      <c r="M122" s="156"/>
      <c r="T122" s="157"/>
      <c r="AT122" s="152" t="s">
        <v>197</v>
      </c>
      <c r="AU122" s="152" t="s">
        <v>78</v>
      </c>
      <c r="AV122" s="12" t="s">
        <v>78</v>
      </c>
      <c r="AW122" s="12" t="s">
        <v>31</v>
      </c>
      <c r="AX122" s="12" t="s">
        <v>76</v>
      </c>
      <c r="AY122" s="152" t="s">
        <v>184</v>
      </c>
    </row>
    <row r="123" spans="2:65" s="12" customFormat="1">
      <c r="B123" s="151"/>
      <c r="D123" s="145" t="s">
        <v>197</v>
      </c>
      <c r="F123" s="153" t="s">
        <v>3143</v>
      </c>
      <c r="H123" s="154">
        <v>12.012</v>
      </c>
      <c r="I123" s="155"/>
      <c r="L123" s="151"/>
      <c r="M123" s="156"/>
      <c r="T123" s="157"/>
      <c r="AT123" s="152" t="s">
        <v>197</v>
      </c>
      <c r="AU123" s="152" t="s">
        <v>78</v>
      </c>
      <c r="AV123" s="12" t="s">
        <v>78</v>
      </c>
      <c r="AW123" s="12" t="s">
        <v>4</v>
      </c>
      <c r="AX123" s="12" t="s">
        <v>76</v>
      </c>
      <c r="AY123" s="152" t="s">
        <v>184</v>
      </c>
    </row>
    <row r="124" spans="2:65" s="1" customFormat="1" ht="24.2" customHeight="1">
      <c r="B124" s="33"/>
      <c r="C124" s="171" t="s">
        <v>232</v>
      </c>
      <c r="D124" s="171" t="s">
        <v>557</v>
      </c>
      <c r="E124" s="172" t="s">
        <v>3144</v>
      </c>
      <c r="F124" s="173" t="s">
        <v>3145</v>
      </c>
      <c r="G124" s="174" t="s">
        <v>509</v>
      </c>
      <c r="H124" s="175">
        <v>4</v>
      </c>
      <c r="I124" s="176"/>
      <c r="J124" s="177">
        <f>ROUND(I124*H124,2)</f>
        <v>0</v>
      </c>
      <c r="K124" s="173" t="s">
        <v>190</v>
      </c>
      <c r="L124" s="178"/>
      <c r="M124" s="179" t="s">
        <v>19</v>
      </c>
      <c r="N124" s="180" t="s">
        <v>40</v>
      </c>
      <c r="P124" s="141">
        <f>O124*H124</f>
        <v>0</v>
      </c>
      <c r="Q124" s="141">
        <v>1.9000000000000001E-4</v>
      </c>
      <c r="R124" s="141">
        <f>Q124*H124</f>
        <v>7.6000000000000004E-4</v>
      </c>
      <c r="S124" s="141">
        <v>0</v>
      </c>
      <c r="T124" s="142">
        <f>S124*H124</f>
        <v>0</v>
      </c>
      <c r="AR124" s="143" t="s">
        <v>423</v>
      </c>
      <c r="AT124" s="143" t="s">
        <v>557</v>
      </c>
      <c r="AU124" s="143" t="s">
        <v>78</v>
      </c>
      <c r="AY124" s="18" t="s">
        <v>184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76</v>
      </c>
      <c r="BK124" s="144">
        <f>ROUND(I124*H124,2)</f>
        <v>0</v>
      </c>
      <c r="BL124" s="18" t="s">
        <v>303</v>
      </c>
      <c r="BM124" s="143" t="s">
        <v>3146</v>
      </c>
    </row>
    <row r="125" spans="2:65" s="1" customFormat="1" ht="19.5">
      <c r="B125" s="33"/>
      <c r="D125" s="145" t="s">
        <v>193</v>
      </c>
      <c r="F125" s="146" t="s">
        <v>3145</v>
      </c>
      <c r="I125" s="147"/>
      <c r="L125" s="33"/>
      <c r="M125" s="148"/>
      <c r="T125" s="54"/>
      <c r="AT125" s="18" t="s">
        <v>193</v>
      </c>
      <c r="AU125" s="18" t="s">
        <v>78</v>
      </c>
    </row>
    <row r="126" spans="2:65" s="1" customFormat="1" ht="24.2" customHeight="1">
      <c r="B126" s="33"/>
      <c r="C126" s="171" t="s">
        <v>238</v>
      </c>
      <c r="D126" s="171" t="s">
        <v>557</v>
      </c>
      <c r="E126" s="172" t="s">
        <v>2701</v>
      </c>
      <c r="F126" s="173" t="s">
        <v>2702</v>
      </c>
      <c r="G126" s="174" t="s">
        <v>328</v>
      </c>
      <c r="H126" s="175">
        <v>44.99</v>
      </c>
      <c r="I126" s="176"/>
      <c r="J126" s="177">
        <f>ROUND(I126*H126,2)</f>
        <v>0</v>
      </c>
      <c r="K126" s="173" t="s">
        <v>190</v>
      </c>
      <c r="L126" s="178"/>
      <c r="M126" s="179" t="s">
        <v>19</v>
      </c>
      <c r="N126" s="180" t="s">
        <v>40</v>
      </c>
      <c r="P126" s="141">
        <f>O126*H126</f>
        <v>0</v>
      </c>
      <c r="Q126" s="141">
        <v>1E-4</v>
      </c>
      <c r="R126" s="141">
        <f>Q126*H126</f>
        <v>4.4990000000000004E-3</v>
      </c>
      <c r="S126" s="141">
        <v>0</v>
      </c>
      <c r="T126" s="142">
        <f>S126*H126</f>
        <v>0</v>
      </c>
      <c r="AR126" s="143" t="s">
        <v>238</v>
      </c>
      <c r="AT126" s="143" t="s">
        <v>557</v>
      </c>
      <c r="AU126" s="143" t="s">
        <v>78</v>
      </c>
      <c r="AY126" s="18" t="s">
        <v>184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76</v>
      </c>
      <c r="BK126" s="144">
        <f>ROUND(I126*H126,2)</f>
        <v>0</v>
      </c>
      <c r="BL126" s="18" t="s">
        <v>191</v>
      </c>
      <c r="BM126" s="143" t="s">
        <v>3147</v>
      </c>
    </row>
    <row r="127" spans="2:65" s="1" customFormat="1" ht="19.5">
      <c r="B127" s="33"/>
      <c r="D127" s="145" t="s">
        <v>193</v>
      </c>
      <c r="F127" s="146" t="s">
        <v>2702</v>
      </c>
      <c r="I127" s="147"/>
      <c r="L127" s="33"/>
      <c r="M127" s="148"/>
      <c r="T127" s="54"/>
      <c r="AT127" s="18" t="s">
        <v>193</v>
      </c>
      <c r="AU127" s="18" t="s">
        <v>78</v>
      </c>
    </row>
    <row r="128" spans="2:65" s="12" customFormat="1">
      <c r="B128" s="151"/>
      <c r="D128" s="145" t="s">
        <v>197</v>
      </c>
      <c r="E128" s="152" t="s">
        <v>19</v>
      </c>
      <c r="F128" s="153" t="s">
        <v>3148</v>
      </c>
      <c r="H128" s="154">
        <v>44.99</v>
      </c>
      <c r="I128" s="155"/>
      <c r="L128" s="151"/>
      <c r="M128" s="156"/>
      <c r="T128" s="157"/>
      <c r="AT128" s="152" t="s">
        <v>197</v>
      </c>
      <c r="AU128" s="152" t="s">
        <v>78</v>
      </c>
      <c r="AV128" s="12" t="s">
        <v>78</v>
      </c>
      <c r="AW128" s="12" t="s">
        <v>31</v>
      </c>
      <c r="AX128" s="12" t="s">
        <v>76</v>
      </c>
      <c r="AY128" s="152" t="s">
        <v>184</v>
      </c>
    </row>
    <row r="129" spans="2:65" s="1" customFormat="1" ht="24.2" customHeight="1">
      <c r="B129" s="33"/>
      <c r="C129" s="132" t="s">
        <v>247</v>
      </c>
      <c r="D129" s="132" t="s">
        <v>186</v>
      </c>
      <c r="E129" s="133" t="s">
        <v>3149</v>
      </c>
      <c r="F129" s="134" t="s">
        <v>3150</v>
      </c>
      <c r="G129" s="135" t="s">
        <v>313</v>
      </c>
      <c r="H129" s="136">
        <v>5.0000000000000001E-3</v>
      </c>
      <c r="I129" s="137"/>
      <c r="J129" s="138">
        <f>ROUND(I129*H129,2)</f>
        <v>0</v>
      </c>
      <c r="K129" s="134" t="s">
        <v>190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303</v>
      </c>
      <c r="AT129" s="143" t="s">
        <v>186</v>
      </c>
      <c r="AU129" s="143" t="s">
        <v>78</v>
      </c>
      <c r="AY129" s="18" t="s">
        <v>184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76</v>
      </c>
      <c r="BK129" s="144">
        <f>ROUND(I129*H129,2)</f>
        <v>0</v>
      </c>
      <c r="BL129" s="18" t="s">
        <v>303</v>
      </c>
      <c r="BM129" s="143" t="s">
        <v>3151</v>
      </c>
    </row>
    <row r="130" spans="2:65" s="1" customFormat="1" ht="29.25">
      <c r="B130" s="33"/>
      <c r="D130" s="145" t="s">
        <v>193</v>
      </c>
      <c r="F130" s="146" t="s">
        <v>3152</v>
      </c>
      <c r="I130" s="147"/>
      <c r="L130" s="33"/>
      <c r="M130" s="148"/>
      <c r="T130" s="54"/>
      <c r="AT130" s="18" t="s">
        <v>193</v>
      </c>
      <c r="AU130" s="18" t="s">
        <v>78</v>
      </c>
    </row>
    <row r="131" spans="2:65" s="1" customFormat="1">
      <c r="B131" s="33"/>
      <c r="D131" s="149" t="s">
        <v>195</v>
      </c>
      <c r="F131" s="150" t="s">
        <v>3153</v>
      </c>
      <c r="I131" s="147"/>
      <c r="L131" s="33"/>
      <c r="M131" s="192"/>
      <c r="N131" s="193"/>
      <c r="O131" s="193"/>
      <c r="P131" s="193"/>
      <c r="Q131" s="193"/>
      <c r="R131" s="193"/>
      <c r="S131" s="193"/>
      <c r="T131" s="194"/>
      <c r="AT131" s="18" t="s">
        <v>195</v>
      </c>
      <c r="AU131" s="18" t="s">
        <v>78</v>
      </c>
    </row>
    <row r="132" spans="2:65" s="1" customFormat="1" ht="6.95" customHeight="1">
      <c r="B132" s="42"/>
      <c r="C132" s="43"/>
      <c r="D132" s="43"/>
      <c r="E132" s="43"/>
      <c r="F132" s="43"/>
      <c r="G132" s="43"/>
      <c r="H132" s="43"/>
      <c r="I132" s="43"/>
      <c r="J132" s="43"/>
      <c r="K132" s="43"/>
      <c r="L132" s="33"/>
    </row>
  </sheetData>
  <sheetProtection algorithmName="SHA-512" hashValue="Q1Jp5z10LC2zdUgvdhuBq4/2Uzry0FBp7tO+/0SoQN1kJqhjTxAaohbRspXZZN9j0rpUrUJLYjf09Qseb4c66w==" saltValue="d7d9fPyh1CHEsPGRMFjIlViDculY3KEFTpKjGb8IHX9Z/ONQovOAgHP/gCD0qXFhE0yqRdq78TiLlCwbPxgBqA==" spinCount="100000" sheet="1" objects="1" scenarios="1" formatColumns="0" formatRows="0" autoFilter="0"/>
  <autoFilter ref="C88:K131" xr:uid="{00000000-0009-0000-0000-000008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107" r:id="rId1" xr:uid="{00000000-0004-0000-0800-000000000000}"/>
    <hyperlink ref="F111" r:id="rId2" xr:uid="{00000000-0004-0000-0800-000001000000}"/>
    <hyperlink ref="F115" r:id="rId3" xr:uid="{00000000-0004-0000-0800-000002000000}"/>
    <hyperlink ref="F131" r:id="rId4" xr:uid="{00000000-0004-0000-08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33</vt:i4>
      </vt:variant>
    </vt:vector>
  </HeadingPairs>
  <TitlesOfParts>
    <vt:vector size="50" baseType="lpstr">
      <vt:lpstr>Rekapitulace stavby</vt:lpstr>
      <vt:lpstr>D.2.2.a.1A - Stavební část </vt:lpstr>
      <vt:lpstr>D.2.2.a.1B - Bourací práce</vt:lpstr>
      <vt:lpstr>D.2.2.a.3 - Zdravotechnika</vt:lpstr>
      <vt:lpstr>D.2.2.a.4 - Vytápění </vt:lpstr>
      <vt:lpstr>D.2.2.a.5 - Vzduchotechni...</vt:lpstr>
      <vt:lpstr>D.2.2.a.6- - Elektroinsta...</vt:lpstr>
      <vt:lpstr>D.2.2.a.7 - Strukturované...</vt:lpstr>
      <vt:lpstr>D.2.2.a.8 - Rozhlas</vt:lpstr>
      <vt:lpstr>D.2.2.a.9 - Rozvody tlako...</vt:lpstr>
      <vt:lpstr>D.2.2.a.1A - Stavební část</vt:lpstr>
      <vt:lpstr>D.2.2.a.1B - Bourací práce_01</vt:lpstr>
      <vt:lpstr>D.2.2.a.6- - Elektroinsta..._01</vt:lpstr>
      <vt:lpstr>D.2.1.g - Vnejsí kanaliza...</vt:lpstr>
      <vt:lpstr>D.2.1.i - Pozemni komunik...</vt:lpstr>
      <vt:lpstr>SO-98-98 - Vseobecny objekt</vt:lpstr>
      <vt:lpstr>Pokyny pro vyplnění</vt:lpstr>
      <vt:lpstr>'D.2.1.g - Vnejsí kanaliza...'!Názvy_tisku</vt:lpstr>
      <vt:lpstr>'D.2.1.i - Pozemni komunik...'!Názvy_tisku</vt:lpstr>
      <vt:lpstr>'D.2.2.a.1A - Stavební část'!Názvy_tisku</vt:lpstr>
      <vt:lpstr>'D.2.2.a.1A - Stavební část '!Názvy_tisku</vt:lpstr>
      <vt:lpstr>'D.2.2.a.1B - Bourací práce'!Názvy_tisku</vt:lpstr>
      <vt:lpstr>'D.2.2.a.1B - Bourací práce_01'!Názvy_tisku</vt:lpstr>
      <vt:lpstr>'D.2.2.a.3 - Zdravotechnika'!Názvy_tisku</vt:lpstr>
      <vt:lpstr>'D.2.2.a.4 - Vytápění '!Názvy_tisku</vt:lpstr>
      <vt:lpstr>'D.2.2.a.5 - Vzduchotechni...'!Názvy_tisku</vt:lpstr>
      <vt:lpstr>'D.2.2.a.6- - Elektroinsta...'!Názvy_tisku</vt:lpstr>
      <vt:lpstr>'D.2.2.a.6- - Elektroinsta..._01'!Názvy_tisku</vt:lpstr>
      <vt:lpstr>'D.2.2.a.7 - Strukturované...'!Názvy_tisku</vt:lpstr>
      <vt:lpstr>'D.2.2.a.8 - Rozhlas'!Názvy_tisku</vt:lpstr>
      <vt:lpstr>'D.2.2.a.9 - Rozvody tlako...'!Názvy_tisku</vt:lpstr>
      <vt:lpstr>'Rekapitulace stavby'!Názvy_tisku</vt:lpstr>
      <vt:lpstr>'SO-98-98 - Vseobecny objekt'!Názvy_tisku</vt:lpstr>
      <vt:lpstr>'D.2.1.g - Vnejsí kanaliza...'!Oblast_tisku</vt:lpstr>
      <vt:lpstr>'D.2.1.i - Pozemni komunik...'!Oblast_tisku</vt:lpstr>
      <vt:lpstr>'D.2.2.a.1A - Stavební část'!Oblast_tisku</vt:lpstr>
      <vt:lpstr>'D.2.2.a.1A - Stavební část '!Oblast_tisku</vt:lpstr>
      <vt:lpstr>'D.2.2.a.1B - Bourací práce'!Oblast_tisku</vt:lpstr>
      <vt:lpstr>'D.2.2.a.1B - Bourací práce_01'!Oblast_tisku</vt:lpstr>
      <vt:lpstr>'D.2.2.a.3 - Zdravotechnika'!Oblast_tisku</vt:lpstr>
      <vt:lpstr>'D.2.2.a.4 - Vytápění '!Oblast_tisku</vt:lpstr>
      <vt:lpstr>'D.2.2.a.5 - Vzduchotechni...'!Oblast_tisku</vt:lpstr>
      <vt:lpstr>'D.2.2.a.6- - Elektroinsta...'!Oblast_tisku</vt:lpstr>
      <vt:lpstr>'D.2.2.a.6- - Elektroinsta..._01'!Oblast_tisku</vt:lpstr>
      <vt:lpstr>'D.2.2.a.7 - Strukturované...'!Oblast_tisku</vt:lpstr>
      <vt:lpstr>'D.2.2.a.8 - Rozhlas'!Oblast_tisku</vt:lpstr>
      <vt:lpstr>'D.2.2.a.9 - Rozvody tlako...'!Oblast_tisku</vt:lpstr>
      <vt:lpstr>'Pokyny pro vyplnění'!Oblast_tisku</vt:lpstr>
      <vt:lpstr>'Rekapitulace stavby'!Oblast_tisku</vt:lpstr>
      <vt:lpstr>'SO-98-98 - Vseobecny objekt'!Oblast_tisku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PETR-PC9\Petr</dc:creator>
  <cp:lastModifiedBy>Rečková Radomíra, Ing.</cp:lastModifiedBy>
  <dcterms:created xsi:type="dcterms:W3CDTF">2024-02-05T10:11:43Z</dcterms:created>
  <dcterms:modified xsi:type="dcterms:W3CDTF">2024-02-07T12:11:20Z</dcterms:modified>
</cp:coreProperties>
</file>